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5195" windowHeight="8700" tabRatio="621" activeTab="3"/>
  </bookViews>
  <sheets>
    <sheet name="Radar à fréquence fixe" sheetId="7" r:id="rId1"/>
    <sheet name="Radar diversité" sheetId="3" r:id="rId2"/>
    <sheet name="Radar aléatoire" sheetId="5" r:id="rId3"/>
    <sheet name="Séquences à fréquence fixe" sheetId="4" r:id="rId4"/>
  </sheets>
  <definedNames>
    <definedName name="_xlnm.Print_Area" localSheetId="0">'Radar à fréquence fixe'!$A$90:$V$109</definedName>
    <definedName name="_xlnm.Print_Area" localSheetId="2">'Radar aléatoire'!$B$93:$W$112</definedName>
    <definedName name="_xlnm.Print_Area" localSheetId="1">'Radar diversité'!$B$91:$W$110</definedName>
    <definedName name="_xlnm.Print_Area" localSheetId="3">'Séquences à fréquence fixe'!$B$91:$W$110</definedName>
  </definedNames>
  <calcPr calcId="125725"/>
</workbook>
</file>

<file path=xl/calcChain.xml><?xml version="1.0" encoding="utf-8"?>
<calcChain xmlns="http://schemas.openxmlformats.org/spreadsheetml/2006/main">
  <c r="B6" i="7"/>
  <c r="Y6"/>
  <c r="B7"/>
  <c r="B8"/>
  <c r="B9"/>
  <c r="B10"/>
  <c r="B11"/>
  <c r="B12"/>
  <c r="B13"/>
  <c r="B14"/>
  <c r="B15"/>
  <c r="B21"/>
  <c r="B22"/>
  <c r="B23"/>
  <c r="B24"/>
  <c r="B25"/>
  <c r="B26"/>
  <c r="B27"/>
  <c r="B28"/>
  <c r="B29"/>
  <c r="B30"/>
  <c r="B36"/>
  <c r="O36"/>
  <c r="B37"/>
  <c r="O37"/>
  <c r="B38"/>
  <c r="O38"/>
  <c r="B39"/>
  <c r="O39"/>
  <c r="B40"/>
  <c r="O40"/>
  <c r="B41"/>
  <c r="O41"/>
  <c r="B42"/>
  <c r="O42"/>
  <c r="B43"/>
  <c r="O43"/>
  <c r="B44"/>
  <c r="O44"/>
  <c r="B45"/>
  <c r="O45"/>
  <c r="B51"/>
  <c r="B52"/>
  <c r="B53"/>
  <c r="B54"/>
  <c r="B55"/>
  <c r="B56"/>
  <c r="B57"/>
  <c r="AA57"/>
  <c r="B58"/>
  <c r="B59"/>
  <c r="AA59"/>
  <c r="B60"/>
  <c r="J64"/>
  <c r="K64"/>
  <c r="J67"/>
  <c r="K67"/>
  <c r="J70"/>
  <c r="K70"/>
  <c r="B79"/>
  <c r="B80"/>
  <c r="B81"/>
  <c r="B82"/>
  <c r="B83"/>
  <c r="B84"/>
  <c r="B85"/>
  <c r="B86"/>
  <c r="B87"/>
  <c r="B88"/>
  <c r="B6" i="5"/>
  <c r="B7"/>
  <c r="B8"/>
  <c r="B9"/>
  <c r="B10"/>
  <c r="B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B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B15"/>
  <c r="X35"/>
  <c r="X36"/>
  <c r="X37"/>
  <c r="X38"/>
  <c r="X39"/>
  <c r="X40"/>
  <c r="X41"/>
  <c r="X42"/>
  <c r="X43"/>
  <c r="B49"/>
  <c r="B50"/>
  <c r="B51"/>
  <c r="B52"/>
  <c r="B53"/>
  <c r="B54"/>
  <c r="B55"/>
  <c r="B56"/>
  <c r="B57"/>
  <c r="B58"/>
  <c r="J62"/>
  <c r="K62"/>
  <c r="J65"/>
  <c r="K65"/>
  <c r="J68"/>
  <c r="K68"/>
  <c r="B77"/>
  <c r="B78"/>
  <c r="B79"/>
  <c r="B80"/>
  <c r="B81"/>
  <c r="B82"/>
  <c r="B83"/>
  <c r="B84"/>
  <c r="B85"/>
  <c r="B86"/>
  <c r="B6" i="3"/>
  <c r="B7"/>
  <c r="B8"/>
  <c r="B9"/>
  <c r="B10"/>
  <c r="B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B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B15"/>
  <c r="X35"/>
  <c r="X36"/>
  <c r="X37"/>
  <c r="X38"/>
  <c r="X39"/>
  <c r="X40"/>
  <c r="X41"/>
  <c r="X42"/>
  <c r="X43"/>
  <c r="B49"/>
  <c r="B50"/>
  <c r="B51"/>
  <c r="B52"/>
  <c r="B53"/>
  <c r="B54"/>
  <c r="B55"/>
  <c r="B56"/>
  <c r="B57"/>
  <c r="B58"/>
  <c r="J62"/>
  <c r="K62"/>
  <c r="J65"/>
  <c r="K65"/>
  <c r="J68"/>
  <c r="K68"/>
  <c r="J71"/>
  <c r="K71"/>
  <c r="B77"/>
  <c r="B78"/>
  <c r="B79"/>
  <c r="B80"/>
  <c r="B81"/>
  <c r="B82"/>
  <c r="B83"/>
  <c r="B84"/>
  <c r="B85"/>
  <c r="B86"/>
  <c r="B6" i="4"/>
  <c r="B7"/>
  <c r="B8"/>
  <c r="B9"/>
  <c r="B10"/>
  <c r="B11"/>
  <c r="B12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B13"/>
  <c r="B14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B15"/>
  <c r="X35"/>
  <c r="X36"/>
  <c r="X37"/>
  <c r="X38"/>
  <c r="X39"/>
  <c r="X40"/>
  <c r="X41"/>
  <c r="X42"/>
  <c r="X43"/>
  <c r="B49"/>
  <c r="B50"/>
  <c r="B51"/>
  <c r="B52"/>
  <c r="B53"/>
  <c r="B54"/>
  <c r="B55"/>
  <c r="B56"/>
  <c r="B57"/>
  <c r="B58"/>
  <c r="J62"/>
  <c r="J65"/>
  <c r="K65"/>
  <c r="O73"/>
  <c r="J68"/>
  <c r="K68"/>
  <c r="J71"/>
  <c r="K71"/>
  <c r="U73"/>
  <c r="U75"/>
  <c r="B77"/>
  <c r="B78"/>
  <c r="B79"/>
  <c r="B80"/>
  <c r="B81"/>
  <c r="B82"/>
  <c r="B83"/>
  <c r="B84"/>
  <c r="K62"/>
  <c r="B85"/>
  <c r="B86"/>
  <c r="P82" i="3"/>
  <c r="X82"/>
  <c r="P84"/>
  <c r="X84"/>
  <c r="O82"/>
  <c r="V82"/>
  <c r="O84"/>
  <c r="V84"/>
  <c r="U82"/>
  <c r="U84"/>
  <c r="R82"/>
  <c r="R84"/>
  <c r="O84" i="5"/>
  <c r="R82"/>
  <c r="P82"/>
  <c r="R84"/>
  <c r="O82"/>
  <c r="P84"/>
  <c r="P83"/>
  <c r="O82" i="4"/>
  <c r="O84"/>
  <c r="U82"/>
  <c r="U84"/>
  <c r="P73" i="5"/>
  <c r="X73"/>
  <c r="U75"/>
  <c r="O73"/>
  <c r="V73"/>
  <c r="R75"/>
  <c r="U73"/>
  <c r="P75"/>
  <c r="P74"/>
  <c r="X75"/>
  <c r="R73"/>
  <c r="O75"/>
  <c r="V75"/>
  <c r="V74"/>
  <c r="R72" i="3"/>
  <c r="P72"/>
  <c r="R81"/>
  <c r="X72"/>
  <c r="P81"/>
  <c r="V72"/>
  <c r="R72" i="5"/>
  <c r="P72"/>
  <c r="R81"/>
  <c r="X72"/>
  <c r="P81"/>
  <c r="V72"/>
  <c r="V81" i="3"/>
  <c r="X81"/>
  <c r="P73"/>
  <c r="X73"/>
  <c r="U75"/>
  <c r="O73"/>
  <c r="V73"/>
  <c r="R75"/>
  <c r="U73"/>
  <c r="P75"/>
  <c r="X75"/>
  <c r="R73"/>
  <c r="O75"/>
  <c r="V75"/>
  <c r="O75" i="4"/>
  <c r="R74" i="3"/>
  <c r="Q77"/>
  <c r="X74" i="5"/>
  <c r="W77"/>
  <c r="P74" i="3"/>
  <c r="X74"/>
  <c r="W77"/>
  <c r="P83"/>
  <c r="V74"/>
  <c r="R74" i="5"/>
  <c r="Q77"/>
  <c r="R83"/>
  <c r="Q86"/>
  <c r="R83" i="3"/>
  <c r="V83"/>
  <c r="X83"/>
  <c r="R102" i="5"/>
  <c r="R96"/>
  <c r="W86" i="3"/>
  <c r="Q86"/>
  <c r="M94"/>
  <c r="S94"/>
  <c r="V94"/>
  <c r="M100"/>
  <c r="P94"/>
  <c r="P100"/>
  <c r="S100"/>
  <c r="V100"/>
  <c r="I75" i="7"/>
  <c r="I85"/>
  <c r="O85"/>
  <c r="U85"/>
  <c r="I77"/>
  <c r="I83"/>
  <c r="O83"/>
  <c r="O75"/>
  <c r="O77"/>
  <c r="U77"/>
  <c r="U83"/>
  <c r="U75"/>
  <c r="V83"/>
  <c r="L83"/>
  <c r="X83"/>
  <c r="L82"/>
  <c r="R82"/>
  <c r="R85"/>
  <c r="R84"/>
  <c r="R83"/>
  <c r="X85"/>
  <c r="P83"/>
  <c r="P82"/>
  <c r="V82"/>
  <c r="J85"/>
  <c r="J83"/>
  <c r="V85"/>
  <c r="J82"/>
  <c r="L85"/>
  <c r="P85"/>
  <c r="P84"/>
  <c r="X82"/>
  <c r="R74"/>
  <c r="J74"/>
  <c r="X75"/>
  <c r="V75"/>
  <c r="V77"/>
  <c r="X74"/>
  <c r="P75"/>
  <c r="R75"/>
  <c r="P77"/>
  <c r="P74"/>
  <c r="V74"/>
  <c r="J75"/>
  <c r="J77"/>
  <c r="L75"/>
  <c r="L77"/>
  <c r="X77"/>
  <c r="L74"/>
  <c r="R77"/>
  <c r="J76"/>
  <c r="V76"/>
  <c r="R76"/>
  <c r="V84"/>
  <c r="Q87"/>
  <c r="P101"/>
  <c r="L84"/>
  <c r="J84"/>
  <c r="X84"/>
  <c r="W87"/>
  <c r="P107"/>
  <c r="Q79"/>
  <c r="M101"/>
  <c r="S101"/>
  <c r="P76"/>
  <c r="L76"/>
  <c r="X76"/>
  <c r="W79"/>
  <c r="M107"/>
  <c r="S107"/>
  <c r="K79"/>
  <c r="M95"/>
  <c r="K87"/>
  <c r="P95"/>
  <c r="S95"/>
  <c r="X81" i="4"/>
  <c r="V81"/>
  <c r="V84"/>
  <c r="X82"/>
  <c r="V82"/>
  <c r="X84"/>
  <c r="X83"/>
  <c r="X72"/>
  <c r="P75"/>
  <c r="P74"/>
  <c r="P81"/>
  <c r="R84"/>
  <c r="R83"/>
  <c r="R73"/>
  <c r="P72"/>
  <c r="R72"/>
  <c r="X73"/>
  <c r="R82"/>
  <c r="V75"/>
  <c r="V74"/>
  <c r="X75"/>
  <c r="X74"/>
  <c r="P84"/>
  <c r="P73"/>
  <c r="P82"/>
  <c r="V72"/>
  <c r="V73"/>
  <c r="R75"/>
  <c r="R74"/>
  <c r="R81"/>
  <c r="W86"/>
  <c r="V83"/>
  <c r="W77"/>
  <c r="P83"/>
  <c r="Q86"/>
  <c r="Q77"/>
  <c r="R100"/>
  <c r="R94"/>
  <c r="O94"/>
  <c r="O100"/>
  <c r="U100"/>
  <c r="U94"/>
</calcChain>
</file>

<file path=xl/sharedStrings.xml><?xml version="1.0" encoding="utf-8"?>
<sst xmlns="http://schemas.openxmlformats.org/spreadsheetml/2006/main" count="198" uniqueCount="42">
  <si>
    <t>Ligne</t>
  </si>
  <si>
    <t>Colonne</t>
  </si>
  <si>
    <t>Pd</t>
  </si>
  <si>
    <t>n0</t>
  </si>
  <si>
    <t>Cible non fluctuante :  (S/B)1 un écho – par plot, en fonction de pd et pfa , en dB</t>
  </si>
  <si>
    <t>Gain de post-intégration - Cible lentement fluctuante</t>
  </si>
  <si>
    <t>n</t>
  </si>
  <si>
    <t>Pfa</t>
  </si>
  <si>
    <t>Col</t>
  </si>
  <si>
    <t>NON FLUCTUANT</t>
  </si>
  <si>
    <t>FLUCTUANT CAS 1</t>
  </si>
  <si>
    <t>FLUCTUANT CAS 2</t>
  </si>
  <si>
    <t>Gain de post-intégration - Cible non fluctuante</t>
  </si>
  <si>
    <t xml:space="preserve">Cible  fluctuante cas 1 :  (S/B)1 un écho – par plot, en fonction de pd et pfa </t>
  </si>
  <si>
    <t xml:space="preserve">Cible  fluctuante cas 2 :  (S/B)1 un écho – par plot, en fonction de pd et pfa </t>
  </si>
  <si>
    <t>coln</t>
  </si>
  <si>
    <t>Cible non fluctuante</t>
  </si>
  <si>
    <t>Cible  fluctuante cas 1</t>
  </si>
  <si>
    <t>Cible  fluctuante cas 2</t>
  </si>
  <si>
    <t>G(S/B)=</t>
  </si>
  <si>
    <t>S/Be=</t>
  </si>
  <si>
    <t>Valeurs en dB</t>
  </si>
  <si>
    <t>nv</t>
  </si>
  <si>
    <t>kn en fonction de Pfa et de n</t>
  </si>
  <si>
    <t>Unv</t>
  </si>
  <si>
    <t>Vnv</t>
  </si>
  <si>
    <t>Knv</t>
  </si>
  <si>
    <t>G(n0)</t>
  </si>
  <si>
    <t>Un en fonction de Pd et de n</t>
  </si>
  <si>
    <t>Vn en fonction de Pd et de n</t>
  </si>
  <si>
    <t>Gain de post-intégration - Diversité</t>
  </si>
  <si>
    <t>S/Bnv=</t>
  </si>
  <si>
    <t>S/Bev=</t>
  </si>
  <si>
    <t>Un0</t>
  </si>
  <si>
    <t>Vn0</t>
  </si>
  <si>
    <t>Kn0</t>
  </si>
  <si>
    <t>S/Be</t>
  </si>
  <si>
    <t>S/Bns=</t>
  </si>
  <si>
    <r>
      <t>n</t>
    </r>
    <r>
      <rPr>
        <vertAlign val="subscript"/>
        <sz val="10"/>
        <rFont val="Arial"/>
        <family val="2"/>
      </rPr>
      <t>0</t>
    </r>
  </si>
  <si>
    <r>
      <t>S/B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=</t>
    </r>
  </si>
  <si>
    <r>
      <t>n</t>
    </r>
    <r>
      <rPr>
        <vertAlign val="subscript"/>
        <sz val="10"/>
        <rFont val="Arial"/>
        <family val="2"/>
      </rPr>
      <t>v</t>
    </r>
  </si>
  <si>
    <r>
      <t>n</t>
    </r>
    <r>
      <rPr>
        <vertAlign val="subscript"/>
        <sz val="10"/>
        <rFont val="Arial"/>
        <family val="2"/>
      </rPr>
      <t>s</t>
    </r>
  </si>
</sst>
</file>

<file path=xl/styles.xml><?xml version="1.0" encoding="utf-8"?>
<styleSheet xmlns="http://schemas.openxmlformats.org/spreadsheetml/2006/main">
  <numFmts count="1">
    <numFmt numFmtId="166" formatCode="0.0"/>
  </numFmts>
  <fonts count="14">
    <font>
      <sz val="10"/>
      <name val="Arial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5"/>
      <name val="Arial"/>
      <family val="2"/>
    </font>
    <font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8"/>
      <name val="Times New Roman"/>
      <family val="1"/>
    </font>
    <font>
      <sz val="10"/>
      <color indexed="10"/>
      <name val="Arial"/>
      <family val="2"/>
    </font>
    <font>
      <sz val="10"/>
      <color indexed="17"/>
      <name val="Arial"/>
      <family val="2"/>
    </font>
    <font>
      <vertAlign val="sub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66" fontId="5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left" vertical="top"/>
    </xf>
    <xf numFmtId="166" fontId="5" fillId="0" borderId="2" xfId="0" applyNumberFormat="1" applyFont="1" applyBorder="1" applyAlignment="1">
      <alignment horizontal="center" vertical="top" wrapText="1"/>
    </xf>
    <xf numFmtId="166" fontId="5" fillId="0" borderId="4" xfId="0" applyNumberFormat="1" applyFont="1" applyBorder="1" applyAlignment="1">
      <alignment horizontal="center" vertical="top" wrapText="1"/>
    </xf>
    <xf numFmtId="166" fontId="5" fillId="0" borderId="4" xfId="0" applyNumberFormat="1" applyFont="1" applyBorder="1" applyAlignment="1">
      <alignment horizontal="center" wrapText="1"/>
    </xf>
    <xf numFmtId="166" fontId="5" fillId="0" borderId="3" xfId="0" applyNumberFormat="1" applyFont="1" applyBorder="1" applyAlignment="1">
      <alignment horizontal="center" wrapText="1"/>
    </xf>
    <xf numFmtId="11" fontId="6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4" fillId="0" borderId="0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2" fontId="6" fillId="0" borderId="0" xfId="0" applyNumberFormat="1" applyFont="1" applyAlignment="1">
      <alignment horizontal="center"/>
    </xf>
    <xf numFmtId="11" fontId="5" fillId="0" borderId="0" xfId="0" applyNumberFormat="1" applyFont="1" applyBorder="1" applyAlignment="1">
      <alignment horizontal="center" wrapText="1"/>
    </xf>
    <xf numFmtId="0" fontId="4" fillId="0" borderId="5" xfId="0" applyFont="1" applyBorder="1"/>
    <xf numFmtId="0" fontId="6" fillId="0" borderId="6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3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NumberFormat="1" applyFont="1" applyBorder="1"/>
    <xf numFmtId="0" fontId="7" fillId="0" borderId="0" xfId="0" applyFont="1" applyAlignment="1">
      <alignment horizontal="left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/>
    <xf numFmtId="0" fontId="4" fillId="0" borderId="13" xfId="0" applyFont="1" applyBorder="1"/>
    <xf numFmtId="0" fontId="1" fillId="0" borderId="13" xfId="0" applyFont="1" applyBorder="1" applyAlignment="1">
      <alignment horizontal="right"/>
    </xf>
    <xf numFmtId="11" fontId="5" fillId="0" borderId="8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4" xfId="0" applyFont="1" applyBorder="1" applyAlignment="1">
      <alignment horizontal="center" vertical="top" wrapText="1"/>
    </xf>
    <xf numFmtId="0" fontId="4" fillId="0" borderId="15" xfId="0" applyFont="1" applyBorder="1"/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4" fillId="0" borderId="19" xfId="0" applyFont="1" applyBorder="1"/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6" fontId="5" fillId="0" borderId="18" xfId="0" applyNumberFormat="1" applyFont="1" applyBorder="1" applyAlignment="1">
      <alignment horizontal="center" vertical="top" wrapText="1"/>
    </xf>
    <xf numFmtId="166" fontId="5" fillId="0" borderId="20" xfId="0" applyNumberFormat="1" applyFont="1" applyBorder="1" applyAlignment="1">
      <alignment horizontal="center" vertical="top" wrapText="1"/>
    </xf>
    <xf numFmtId="166" fontId="5" fillId="0" borderId="21" xfId="0" applyNumberFormat="1" applyFont="1" applyBorder="1" applyAlignment="1">
      <alignment horizontal="center" vertical="top" wrapText="1"/>
    </xf>
    <xf numFmtId="166" fontId="5" fillId="0" borderId="22" xfId="0" applyNumberFormat="1" applyFont="1" applyBorder="1" applyAlignment="1">
      <alignment horizontal="center" vertical="top" wrapText="1"/>
    </xf>
    <xf numFmtId="166" fontId="5" fillId="0" borderId="16" xfId="0" applyNumberFormat="1" applyFont="1" applyBorder="1" applyAlignment="1">
      <alignment horizontal="center" vertical="top" wrapText="1"/>
    </xf>
    <xf numFmtId="166" fontId="5" fillId="0" borderId="17" xfId="0" applyNumberFormat="1" applyFont="1" applyBorder="1" applyAlignment="1">
      <alignment horizontal="center" vertical="top" wrapText="1"/>
    </xf>
    <xf numFmtId="166" fontId="5" fillId="0" borderId="23" xfId="0" applyNumberFormat="1" applyFont="1" applyBorder="1" applyAlignment="1">
      <alignment horizontal="center" vertical="top" wrapText="1"/>
    </xf>
    <xf numFmtId="166" fontId="5" fillId="0" borderId="22" xfId="0" applyNumberFormat="1" applyFont="1" applyBorder="1" applyAlignment="1">
      <alignment horizontal="center" wrapText="1"/>
    </xf>
    <xf numFmtId="166" fontId="5" fillId="0" borderId="16" xfId="0" applyNumberFormat="1" applyFont="1" applyBorder="1" applyAlignment="1">
      <alignment horizontal="center" wrapText="1"/>
    </xf>
    <xf numFmtId="166" fontId="5" fillId="0" borderId="17" xfId="0" applyNumberFormat="1" applyFont="1" applyBorder="1" applyAlignment="1">
      <alignment horizontal="center" wrapText="1"/>
    </xf>
    <xf numFmtId="166" fontId="5" fillId="0" borderId="18" xfId="0" applyNumberFormat="1" applyFont="1" applyBorder="1" applyAlignment="1">
      <alignment horizontal="center" wrapText="1"/>
    </xf>
    <xf numFmtId="166" fontId="5" fillId="0" borderId="23" xfId="0" applyNumberFormat="1" applyFont="1" applyBorder="1" applyAlignment="1">
      <alignment horizontal="center" wrapText="1"/>
    </xf>
    <xf numFmtId="166" fontId="5" fillId="0" borderId="20" xfId="0" applyNumberFormat="1" applyFont="1" applyBorder="1" applyAlignment="1">
      <alignment horizontal="center" wrapText="1"/>
    </xf>
    <xf numFmtId="166" fontId="5" fillId="0" borderId="21" xfId="0" applyNumberFormat="1" applyFont="1" applyBorder="1" applyAlignment="1">
      <alignment horizontal="center" wrapText="1"/>
    </xf>
    <xf numFmtId="166" fontId="5" fillId="0" borderId="24" xfId="0" applyNumberFormat="1" applyFont="1" applyBorder="1" applyAlignment="1">
      <alignment horizontal="center" vertical="top" wrapText="1"/>
    </xf>
    <xf numFmtId="166" fontId="5" fillId="0" borderId="25" xfId="0" applyNumberFormat="1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5" fillId="0" borderId="0" xfId="0" applyNumberFormat="1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166" fontId="4" fillId="0" borderId="0" xfId="0" applyNumberFormat="1" applyFont="1"/>
    <xf numFmtId="0" fontId="5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NumberFormat="1" applyFont="1" applyBorder="1"/>
    <xf numFmtId="0" fontId="6" fillId="0" borderId="0" xfId="0" applyFont="1" applyBorder="1"/>
    <xf numFmtId="0" fontId="7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166" fontId="5" fillId="0" borderId="31" xfId="0" applyNumberFormat="1" applyFont="1" applyBorder="1" applyAlignment="1">
      <alignment horizontal="center" vertical="top" wrapText="1"/>
    </xf>
    <xf numFmtId="166" fontId="5" fillId="0" borderId="32" xfId="0" applyNumberFormat="1" applyFont="1" applyBorder="1" applyAlignment="1">
      <alignment horizontal="center" vertical="top" wrapText="1"/>
    </xf>
    <xf numFmtId="166" fontId="6" fillId="0" borderId="32" xfId="0" applyNumberFormat="1" applyFont="1" applyBorder="1" applyAlignment="1">
      <alignment horizontal="center" vertical="top" wrapText="1"/>
    </xf>
    <xf numFmtId="166" fontId="5" fillId="0" borderId="33" xfId="0" applyNumberFormat="1" applyFont="1" applyBorder="1" applyAlignment="1">
      <alignment horizontal="center" vertical="top" wrapText="1"/>
    </xf>
    <xf numFmtId="166" fontId="5" fillId="0" borderId="34" xfId="0" applyNumberFormat="1" applyFont="1" applyBorder="1" applyAlignment="1">
      <alignment horizontal="center" vertical="top" wrapText="1"/>
    </xf>
    <xf numFmtId="0" fontId="7" fillId="0" borderId="0" xfId="0" applyFont="1"/>
    <xf numFmtId="0" fontId="1" fillId="0" borderId="3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11" fontId="5" fillId="0" borderId="10" xfId="0" applyNumberFormat="1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 vertical="top" wrapText="1"/>
    </xf>
    <xf numFmtId="0" fontId="10" fillId="0" borderId="16" xfId="0" applyNumberFormat="1" applyFont="1" applyBorder="1" applyAlignment="1">
      <alignment horizontal="center" vertical="top" wrapText="1"/>
    </xf>
    <xf numFmtId="0" fontId="1" fillId="0" borderId="22" xfId="0" applyNumberFormat="1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1" fillId="0" borderId="18" xfId="0" applyNumberFormat="1" applyFont="1" applyBorder="1" applyAlignment="1">
      <alignment horizontal="center" vertical="top" wrapText="1"/>
    </xf>
    <xf numFmtId="0" fontId="1" fillId="0" borderId="20" xfId="0" applyNumberFormat="1" applyFont="1" applyBorder="1" applyAlignment="1">
      <alignment horizontal="center" vertical="top" wrapText="1"/>
    </xf>
    <xf numFmtId="0" fontId="1" fillId="0" borderId="23" xfId="0" applyNumberFormat="1" applyFont="1" applyBorder="1" applyAlignment="1">
      <alignment horizontal="center" vertical="top" wrapText="1"/>
    </xf>
    <xf numFmtId="0" fontId="1" fillId="0" borderId="21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8" fillId="0" borderId="28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 vertical="top" wrapText="1"/>
    </xf>
    <xf numFmtId="166" fontId="5" fillId="0" borderId="0" xfId="0" applyNumberFormat="1" applyFont="1" applyBorder="1" applyAlignment="1">
      <alignment horizontal="center" vertical="top" wrapText="1"/>
    </xf>
    <xf numFmtId="0" fontId="1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166" fontId="11" fillId="0" borderId="38" xfId="0" applyNumberFormat="1" applyFont="1" applyBorder="1" applyAlignment="1">
      <alignment horizontal="center" vertical="center"/>
    </xf>
    <xf numFmtId="166" fontId="11" fillId="0" borderId="39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11" fontId="4" fillId="0" borderId="0" xfId="0" applyNumberFormat="1" applyFont="1" applyAlignment="1">
      <alignment horizontal="center"/>
    </xf>
    <xf numFmtId="11" fontId="4" fillId="0" borderId="7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 vertical="center"/>
    </xf>
    <xf numFmtId="2" fontId="12" fillId="0" borderId="35" xfId="0" applyNumberFormat="1" applyFont="1" applyBorder="1" applyAlignment="1" applyProtection="1">
      <alignment horizontal="center" vertical="center"/>
      <protection locked="0"/>
    </xf>
    <xf numFmtId="11" fontId="12" fillId="0" borderId="35" xfId="0" applyNumberFormat="1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2" fontId="7" fillId="0" borderId="9" xfId="0" applyNumberFormat="1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8" fillId="0" borderId="4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166" fontId="11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98</xdr:row>
      <xdr:rowOff>238125</xdr:rowOff>
    </xdr:from>
    <xdr:to>
      <xdr:col>6</xdr:col>
      <xdr:colOff>314325</xdr:colOff>
      <xdr:row>100</xdr:row>
      <xdr:rowOff>180975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362075" y="2238375"/>
          <a:ext cx="110490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Pd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0.05&lt;=Pd&lt;= 0.99</a:t>
          </a:r>
        </a:p>
      </xdr:txBody>
    </xdr:sp>
    <xdr:clientData/>
  </xdr:twoCellAnchor>
  <xdr:twoCellAnchor>
    <xdr:from>
      <xdr:col>1</xdr:col>
      <xdr:colOff>161925</xdr:colOff>
      <xdr:row>94</xdr:row>
      <xdr:rowOff>9525</xdr:rowOff>
    </xdr:from>
    <xdr:to>
      <xdr:col>3</xdr:col>
      <xdr:colOff>142875</xdr:colOff>
      <xdr:row>99</xdr:row>
      <xdr:rowOff>228600</xdr:rowOff>
    </xdr:to>
    <xdr:sp macro="" textlink="">
      <xdr:nvSpPr>
        <xdr:cNvPr id="1081" name="Freeform 5"/>
        <xdr:cNvSpPr>
          <a:spLocks/>
        </xdr:cNvSpPr>
      </xdr:nvSpPr>
      <xdr:spPr bwMode="auto">
        <a:xfrm>
          <a:off x="695325" y="1019175"/>
          <a:ext cx="628650" cy="1457325"/>
        </a:xfrm>
        <a:custGeom>
          <a:avLst/>
          <a:gdLst>
            <a:gd name="T0" fmla="*/ 0 w 101"/>
            <a:gd name="T1" fmla="*/ 0 h 153"/>
            <a:gd name="T2" fmla="*/ 0 w 101"/>
            <a:gd name="T3" fmla="*/ 2147483647 h 153"/>
            <a:gd name="T4" fmla="*/ 2147483647 w 101"/>
            <a:gd name="T5" fmla="*/ 2147483647 h 153"/>
            <a:gd name="T6" fmla="*/ 0 60000 65536"/>
            <a:gd name="T7" fmla="*/ 0 60000 65536"/>
            <a:gd name="T8" fmla="*/ 0 60000 65536"/>
            <a:gd name="T9" fmla="*/ 0 w 101"/>
            <a:gd name="T10" fmla="*/ 0 h 153"/>
            <a:gd name="T11" fmla="*/ 101 w 101"/>
            <a:gd name="T12" fmla="*/ 153 h 15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1" h="153">
              <a:moveTo>
                <a:pt x="0" y="0"/>
              </a:moveTo>
              <a:lnTo>
                <a:pt x="0" y="153"/>
              </a:lnTo>
              <a:lnTo>
                <a:pt x="101" y="153"/>
              </a:lnTo>
            </a:path>
          </a:pathLst>
        </a:cu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3</xdr:col>
      <xdr:colOff>152400</xdr:colOff>
      <xdr:row>94</xdr:row>
      <xdr:rowOff>0</xdr:rowOff>
    </xdr:from>
    <xdr:to>
      <xdr:col>4</xdr:col>
      <xdr:colOff>142875</xdr:colOff>
      <xdr:row>97</xdr:row>
      <xdr:rowOff>238125</xdr:rowOff>
    </xdr:to>
    <xdr:sp macro="" textlink="">
      <xdr:nvSpPr>
        <xdr:cNvPr id="1082" name="Freeform 6"/>
        <xdr:cNvSpPr>
          <a:spLocks/>
        </xdr:cNvSpPr>
      </xdr:nvSpPr>
      <xdr:spPr bwMode="auto">
        <a:xfrm>
          <a:off x="1333500" y="1009650"/>
          <a:ext cx="314325" cy="981075"/>
        </a:xfrm>
        <a:custGeom>
          <a:avLst/>
          <a:gdLst>
            <a:gd name="T0" fmla="*/ 0 w 33"/>
            <a:gd name="T1" fmla="*/ 0 h 103"/>
            <a:gd name="T2" fmla="*/ 0 w 33"/>
            <a:gd name="T3" fmla="*/ 2147483647 h 103"/>
            <a:gd name="T4" fmla="*/ 2147483647 w 33"/>
            <a:gd name="T5" fmla="*/ 2147483647 h 103"/>
            <a:gd name="T6" fmla="*/ 0 60000 65536"/>
            <a:gd name="T7" fmla="*/ 0 60000 65536"/>
            <a:gd name="T8" fmla="*/ 0 60000 65536"/>
            <a:gd name="T9" fmla="*/ 0 w 33"/>
            <a:gd name="T10" fmla="*/ 0 h 103"/>
            <a:gd name="T11" fmla="*/ 33 w 33"/>
            <a:gd name="T12" fmla="*/ 103 h 10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3" h="103">
              <a:moveTo>
                <a:pt x="0" y="0"/>
              </a:moveTo>
              <a:lnTo>
                <a:pt x="0" y="103"/>
              </a:lnTo>
              <a:lnTo>
                <a:pt x="33" y="103"/>
              </a:lnTo>
            </a:path>
          </a:pathLst>
        </a:cu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4</xdr:col>
      <xdr:colOff>123825</xdr:colOff>
      <xdr:row>97</xdr:row>
      <xdr:rowOff>9525</xdr:rowOff>
    </xdr:from>
    <xdr:to>
      <xdr:col>8</xdr:col>
      <xdr:colOff>57150</xdr:colOff>
      <xdr:row>98</xdr:row>
      <xdr:rowOff>200025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628775" y="1762125"/>
          <a:ext cx="122872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Pfa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1E-10&lt;=Pfa&lt;=1E-01</a:t>
          </a:r>
        </a:p>
      </xdr:txBody>
    </xdr:sp>
    <xdr:clientData/>
  </xdr:twoCellAnchor>
  <xdr:twoCellAnchor>
    <xdr:from>
      <xdr:col>5</xdr:col>
      <xdr:colOff>123825</xdr:colOff>
      <xdr:row>95</xdr:row>
      <xdr:rowOff>19050</xdr:rowOff>
    </xdr:from>
    <xdr:to>
      <xdr:col>8</xdr:col>
      <xdr:colOff>257175</xdr:colOff>
      <xdr:row>96</xdr:row>
      <xdr:rowOff>209550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952625" y="1276350"/>
          <a:ext cx="110490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0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1&lt;=n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0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 =80</a:t>
          </a:r>
        </a:p>
      </xdr:txBody>
    </xdr:sp>
    <xdr:clientData/>
  </xdr:twoCellAnchor>
  <xdr:twoCellAnchor>
    <xdr:from>
      <xdr:col>5</xdr:col>
      <xdr:colOff>200025</xdr:colOff>
      <xdr:row>93</xdr:row>
      <xdr:rowOff>238125</xdr:rowOff>
    </xdr:from>
    <xdr:to>
      <xdr:col>5</xdr:col>
      <xdr:colOff>200025</xdr:colOff>
      <xdr:row>95</xdr:row>
      <xdr:rowOff>19050</xdr:rowOff>
    </xdr:to>
    <xdr:sp macro="" textlink="">
      <xdr:nvSpPr>
        <xdr:cNvPr id="1085" name="Line 10"/>
        <xdr:cNvSpPr>
          <a:spLocks noChangeShapeType="1"/>
        </xdr:cNvSpPr>
      </xdr:nvSpPr>
      <xdr:spPr bwMode="auto">
        <a:xfrm flipV="1">
          <a:off x="2028825" y="10001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38100</xdr:colOff>
      <xdr:row>108</xdr:row>
      <xdr:rowOff>57150</xdr:rowOff>
    </xdr:from>
    <xdr:to>
      <xdr:col>9</xdr:col>
      <xdr:colOff>114300</xdr:colOff>
      <xdr:row>109</xdr:row>
      <xdr:rowOff>9525</xdr:rowOff>
    </xdr:to>
    <xdr:sp macro="" textlink="">
      <xdr:nvSpPr>
        <xdr:cNvPr id="1086" name="Text Box 11"/>
        <xdr:cNvSpPr txBox="1">
          <a:spLocks noChangeArrowheads="1"/>
        </xdr:cNvSpPr>
      </xdr:nvSpPr>
      <xdr:spPr bwMode="auto">
        <a:xfrm>
          <a:off x="3162300" y="45339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102</xdr:row>
      <xdr:rowOff>123825</xdr:rowOff>
    </xdr:from>
    <xdr:to>
      <xdr:col>9</xdr:col>
      <xdr:colOff>190500</xdr:colOff>
      <xdr:row>108</xdr:row>
      <xdr:rowOff>200025</xdr:rowOff>
    </xdr:to>
    <xdr:sp macro="" textlink="">
      <xdr:nvSpPr>
        <xdr:cNvPr id="1037" name="Text Box 13"/>
        <xdr:cNvSpPr txBox="1">
          <a:spLocks noChangeArrowheads="1"/>
        </xdr:cNvSpPr>
      </xdr:nvSpPr>
      <xdr:spPr bwMode="auto">
        <a:xfrm>
          <a:off x="790575" y="3114675"/>
          <a:ext cx="2524125" cy="156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Calcul de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rapports signal sur bruit.</a:t>
          </a:r>
        </a:p>
        <a:p>
          <a:pPr algn="ctr" rtl="0">
            <a:defRPr sz="1000"/>
          </a:pP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Radar à fréquence fixe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100</xdr:row>
      <xdr:rowOff>47625</xdr:rowOff>
    </xdr:from>
    <xdr:to>
      <xdr:col>6</xdr:col>
      <xdr:colOff>314325</xdr:colOff>
      <xdr:row>101</xdr:row>
      <xdr:rowOff>238125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362075" y="2771775"/>
          <a:ext cx="110490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Pd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0.05&lt;=Pd&lt;= 0.99</a:t>
          </a:r>
        </a:p>
      </xdr:txBody>
    </xdr:sp>
    <xdr:clientData/>
  </xdr:twoCellAnchor>
  <xdr:twoCellAnchor>
    <xdr:from>
      <xdr:col>1</xdr:col>
      <xdr:colOff>314325</xdr:colOff>
      <xdr:row>93</xdr:row>
      <xdr:rowOff>19050</xdr:rowOff>
    </xdr:from>
    <xdr:to>
      <xdr:col>3</xdr:col>
      <xdr:colOff>142875</xdr:colOff>
      <xdr:row>101</xdr:row>
      <xdr:rowOff>38100</xdr:rowOff>
    </xdr:to>
    <xdr:sp macro="" textlink="">
      <xdr:nvSpPr>
        <xdr:cNvPr id="2110" name="Freeform 2"/>
        <xdr:cNvSpPr>
          <a:spLocks/>
        </xdr:cNvSpPr>
      </xdr:nvSpPr>
      <xdr:spPr bwMode="auto">
        <a:xfrm>
          <a:off x="847725" y="1009650"/>
          <a:ext cx="476250" cy="2000250"/>
        </a:xfrm>
        <a:custGeom>
          <a:avLst/>
          <a:gdLst>
            <a:gd name="T0" fmla="*/ 0 w 101"/>
            <a:gd name="T1" fmla="*/ 0 h 153"/>
            <a:gd name="T2" fmla="*/ 0 w 101"/>
            <a:gd name="T3" fmla="*/ 2147483647 h 153"/>
            <a:gd name="T4" fmla="*/ 2147483647 w 101"/>
            <a:gd name="T5" fmla="*/ 2147483647 h 153"/>
            <a:gd name="T6" fmla="*/ 0 60000 65536"/>
            <a:gd name="T7" fmla="*/ 0 60000 65536"/>
            <a:gd name="T8" fmla="*/ 0 60000 65536"/>
            <a:gd name="T9" fmla="*/ 0 w 101"/>
            <a:gd name="T10" fmla="*/ 0 h 153"/>
            <a:gd name="T11" fmla="*/ 101 w 101"/>
            <a:gd name="T12" fmla="*/ 153 h 15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1" h="153">
              <a:moveTo>
                <a:pt x="0" y="0"/>
              </a:moveTo>
              <a:lnTo>
                <a:pt x="0" y="153"/>
              </a:lnTo>
              <a:lnTo>
                <a:pt x="101" y="153"/>
              </a:lnTo>
            </a:path>
          </a:pathLst>
        </a:cu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3</xdr:col>
      <xdr:colOff>314325</xdr:colOff>
      <xdr:row>93</xdr:row>
      <xdr:rowOff>19050</xdr:rowOff>
    </xdr:from>
    <xdr:to>
      <xdr:col>4</xdr:col>
      <xdr:colOff>142875</xdr:colOff>
      <xdr:row>99</xdr:row>
      <xdr:rowOff>47625</xdr:rowOff>
    </xdr:to>
    <xdr:sp macro="" textlink="">
      <xdr:nvSpPr>
        <xdr:cNvPr id="2111" name="Freeform 3"/>
        <xdr:cNvSpPr>
          <a:spLocks/>
        </xdr:cNvSpPr>
      </xdr:nvSpPr>
      <xdr:spPr bwMode="auto">
        <a:xfrm>
          <a:off x="1495425" y="1009650"/>
          <a:ext cx="152400" cy="1514475"/>
        </a:xfrm>
        <a:custGeom>
          <a:avLst/>
          <a:gdLst>
            <a:gd name="T0" fmla="*/ 0 w 33"/>
            <a:gd name="T1" fmla="*/ 0 h 103"/>
            <a:gd name="T2" fmla="*/ 0 w 33"/>
            <a:gd name="T3" fmla="*/ 2147483647 h 103"/>
            <a:gd name="T4" fmla="*/ 703810872 w 33"/>
            <a:gd name="T5" fmla="*/ 2147483647 h 103"/>
            <a:gd name="T6" fmla="*/ 0 60000 65536"/>
            <a:gd name="T7" fmla="*/ 0 60000 65536"/>
            <a:gd name="T8" fmla="*/ 0 60000 65536"/>
            <a:gd name="T9" fmla="*/ 0 w 33"/>
            <a:gd name="T10" fmla="*/ 0 h 103"/>
            <a:gd name="T11" fmla="*/ 33 w 33"/>
            <a:gd name="T12" fmla="*/ 103 h 10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3" h="103">
              <a:moveTo>
                <a:pt x="0" y="0"/>
              </a:moveTo>
              <a:lnTo>
                <a:pt x="0" y="103"/>
              </a:lnTo>
              <a:lnTo>
                <a:pt x="33" y="103"/>
              </a:lnTo>
            </a:path>
          </a:pathLst>
        </a:cu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4</xdr:col>
      <xdr:colOff>123825</xdr:colOff>
      <xdr:row>98</xdr:row>
      <xdr:rowOff>66675</xdr:rowOff>
    </xdr:from>
    <xdr:to>
      <xdr:col>8</xdr:col>
      <xdr:colOff>57150</xdr:colOff>
      <xdr:row>100</xdr:row>
      <xdr:rowOff>9525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1628775" y="2295525"/>
          <a:ext cx="122872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Pfa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1E-10&lt;=Pfa&lt;=1E-01</a:t>
          </a:r>
        </a:p>
      </xdr:txBody>
    </xdr:sp>
    <xdr:clientData/>
  </xdr:twoCellAnchor>
  <xdr:twoCellAnchor>
    <xdr:from>
      <xdr:col>5</xdr:col>
      <xdr:colOff>209550</xdr:colOff>
      <xdr:row>96</xdr:row>
      <xdr:rowOff>66675</xdr:rowOff>
    </xdr:from>
    <xdr:to>
      <xdr:col>9</xdr:col>
      <xdr:colOff>19050</xdr:colOff>
      <xdr:row>98</xdr:row>
      <xdr:rowOff>9525</xdr:rowOff>
    </xdr:to>
    <xdr:sp macro="" textlink="">
      <xdr:nvSpPr>
        <xdr:cNvPr id="2053" name="Text Box 5"/>
        <xdr:cNvSpPr txBox="1">
          <a:spLocks noChangeArrowheads="1"/>
        </xdr:cNvSpPr>
      </xdr:nvSpPr>
      <xdr:spPr bwMode="auto">
        <a:xfrm>
          <a:off x="2038350" y="1800225"/>
          <a:ext cx="110490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v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1&lt;=n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 =64</a:t>
          </a:r>
        </a:p>
      </xdr:txBody>
    </xdr:sp>
    <xdr:clientData/>
  </xdr:twoCellAnchor>
  <xdr:twoCellAnchor>
    <xdr:from>
      <xdr:col>1</xdr:col>
      <xdr:colOff>257175</xdr:colOff>
      <xdr:row>103</xdr:row>
      <xdr:rowOff>0</xdr:rowOff>
    </xdr:from>
    <xdr:to>
      <xdr:col>9</xdr:col>
      <xdr:colOff>190500</xdr:colOff>
      <xdr:row>109</xdr:row>
      <xdr:rowOff>76200</xdr:rowOff>
    </xdr:to>
    <xdr:sp macro="" textlink="">
      <xdr:nvSpPr>
        <xdr:cNvPr id="2054" name="Text Box 6"/>
        <xdr:cNvSpPr txBox="1">
          <a:spLocks noChangeArrowheads="1"/>
        </xdr:cNvSpPr>
      </xdr:nvSpPr>
      <xdr:spPr bwMode="auto">
        <a:xfrm>
          <a:off x="790575" y="3467100"/>
          <a:ext cx="2524125" cy="156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Calcul de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rapports signal sur bruit.</a:t>
          </a:r>
        </a:p>
        <a:p>
          <a:pPr algn="ctr" rtl="0">
            <a:defRPr sz="1000"/>
          </a:pP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Radar diversité</a:t>
          </a:r>
        </a:p>
      </xdr:txBody>
    </xdr:sp>
    <xdr:clientData/>
  </xdr:twoCellAnchor>
  <xdr:twoCellAnchor>
    <xdr:from>
      <xdr:col>6</xdr:col>
      <xdr:colOff>190500</xdr:colOff>
      <xdr:row>94</xdr:row>
      <xdr:rowOff>47625</xdr:rowOff>
    </xdr:from>
    <xdr:to>
      <xdr:col>10</xdr:col>
      <xdr:colOff>0</xdr:colOff>
      <xdr:row>95</xdr:row>
      <xdr:rowOff>238125</xdr:rowOff>
    </xdr:to>
    <xdr:sp macro="" textlink="">
      <xdr:nvSpPr>
        <xdr:cNvPr id="2055" name="Text Box 7"/>
        <xdr:cNvSpPr txBox="1">
          <a:spLocks noChangeArrowheads="1"/>
        </xdr:cNvSpPr>
      </xdr:nvSpPr>
      <xdr:spPr bwMode="auto">
        <a:xfrm>
          <a:off x="2343150" y="1285875"/>
          <a:ext cx="110490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0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1&lt;=n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0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 =64</a:t>
          </a:r>
        </a:p>
      </xdr:txBody>
    </xdr:sp>
    <xdr:clientData/>
  </xdr:twoCellAnchor>
  <xdr:twoCellAnchor>
    <xdr:from>
      <xdr:col>7</xdr:col>
      <xdr:colOff>304800</xdr:colOff>
      <xdr:row>93</xdr:row>
      <xdr:rowOff>0</xdr:rowOff>
    </xdr:from>
    <xdr:to>
      <xdr:col>7</xdr:col>
      <xdr:colOff>304800</xdr:colOff>
      <xdr:row>94</xdr:row>
      <xdr:rowOff>28575</xdr:rowOff>
    </xdr:to>
    <xdr:sp macro="" textlink="">
      <xdr:nvSpPr>
        <xdr:cNvPr id="2116" name="Line 8"/>
        <xdr:cNvSpPr>
          <a:spLocks noChangeShapeType="1"/>
        </xdr:cNvSpPr>
      </xdr:nvSpPr>
      <xdr:spPr bwMode="auto">
        <a:xfrm flipV="1">
          <a:off x="2781300" y="99060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93</xdr:row>
      <xdr:rowOff>9525</xdr:rowOff>
    </xdr:from>
    <xdr:to>
      <xdr:col>6</xdr:col>
      <xdr:colOff>0</xdr:colOff>
      <xdr:row>96</xdr:row>
      <xdr:rowOff>66675</xdr:rowOff>
    </xdr:to>
    <xdr:sp macro="" textlink="">
      <xdr:nvSpPr>
        <xdr:cNvPr id="2117" name="Line 9"/>
        <xdr:cNvSpPr>
          <a:spLocks noChangeShapeType="1"/>
        </xdr:cNvSpPr>
      </xdr:nvSpPr>
      <xdr:spPr bwMode="auto">
        <a:xfrm flipV="1">
          <a:off x="2152650" y="10001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133350</xdr:colOff>
      <xdr:row>103</xdr:row>
      <xdr:rowOff>9525</xdr:rowOff>
    </xdr:from>
    <xdr:to>
      <xdr:col>22</xdr:col>
      <xdr:colOff>295275</xdr:colOff>
      <xdr:row>109</xdr:row>
      <xdr:rowOff>66675</xdr:rowOff>
    </xdr:to>
    <xdr:sp macro="" textlink="">
      <xdr:nvSpPr>
        <xdr:cNvPr id="2058" name="Text Box 10"/>
        <xdr:cNvSpPr txBox="1">
          <a:spLocks noChangeArrowheads="1"/>
        </xdr:cNvSpPr>
      </xdr:nvSpPr>
      <xdr:spPr bwMode="auto">
        <a:xfrm>
          <a:off x="4229100" y="3476625"/>
          <a:ext cx="3400425" cy="15430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Nota :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La table des 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v 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 de 1 à 64 mais en pratique le nombre de voies diversité reste faible : couramment 2 ou 3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S/Bev représente ici le rapport signal sur bruit nécessaire par impulsion dans chaque voie diversité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S/Be est un élément de comparaison (sans réalité physique) qui ramème à l'énergie à émettre à chaque récurence par l'ensemble des émetteurs (S/Be = S/Bev*n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v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102</xdr:row>
      <xdr:rowOff>47625</xdr:rowOff>
    </xdr:from>
    <xdr:to>
      <xdr:col>6</xdr:col>
      <xdr:colOff>314325</xdr:colOff>
      <xdr:row>103</xdr:row>
      <xdr:rowOff>238125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362075" y="2771775"/>
          <a:ext cx="110490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Pd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0.05&lt;=Pd&lt;= 0.99</a:t>
          </a:r>
        </a:p>
      </xdr:txBody>
    </xdr:sp>
    <xdr:clientData/>
  </xdr:twoCellAnchor>
  <xdr:twoCellAnchor>
    <xdr:from>
      <xdr:col>1</xdr:col>
      <xdr:colOff>314325</xdr:colOff>
      <xdr:row>95</xdr:row>
      <xdr:rowOff>19050</xdr:rowOff>
    </xdr:from>
    <xdr:to>
      <xdr:col>3</xdr:col>
      <xdr:colOff>142875</xdr:colOff>
      <xdr:row>103</xdr:row>
      <xdr:rowOff>38100</xdr:rowOff>
    </xdr:to>
    <xdr:sp macro="" textlink="">
      <xdr:nvSpPr>
        <xdr:cNvPr id="3124" name="Freeform 2"/>
        <xdr:cNvSpPr>
          <a:spLocks/>
        </xdr:cNvSpPr>
      </xdr:nvSpPr>
      <xdr:spPr bwMode="auto">
        <a:xfrm>
          <a:off x="847725" y="1009650"/>
          <a:ext cx="476250" cy="2000250"/>
        </a:xfrm>
        <a:custGeom>
          <a:avLst/>
          <a:gdLst>
            <a:gd name="T0" fmla="*/ 0 w 101"/>
            <a:gd name="T1" fmla="*/ 0 h 153"/>
            <a:gd name="T2" fmla="*/ 0 w 101"/>
            <a:gd name="T3" fmla="*/ 2147483647 h 153"/>
            <a:gd name="T4" fmla="*/ 2147483647 w 101"/>
            <a:gd name="T5" fmla="*/ 2147483647 h 153"/>
            <a:gd name="T6" fmla="*/ 0 60000 65536"/>
            <a:gd name="T7" fmla="*/ 0 60000 65536"/>
            <a:gd name="T8" fmla="*/ 0 60000 65536"/>
            <a:gd name="T9" fmla="*/ 0 w 101"/>
            <a:gd name="T10" fmla="*/ 0 h 153"/>
            <a:gd name="T11" fmla="*/ 101 w 101"/>
            <a:gd name="T12" fmla="*/ 153 h 15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1" h="153">
              <a:moveTo>
                <a:pt x="0" y="0"/>
              </a:moveTo>
              <a:lnTo>
                <a:pt x="0" y="153"/>
              </a:lnTo>
              <a:lnTo>
                <a:pt x="101" y="153"/>
              </a:lnTo>
            </a:path>
          </a:pathLst>
        </a:cu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3</xdr:col>
      <xdr:colOff>314325</xdr:colOff>
      <xdr:row>95</xdr:row>
      <xdr:rowOff>19050</xdr:rowOff>
    </xdr:from>
    <xdr:to>
      <xdr:col>4</xdr:col>
      <xdr:colOff>142875</xdr:colOff>
      <xdr:row>101</xdr:row>
      <xdr:rowOff>47625</xdr:rowOff>
    </xdr:to>
    <xdr:sp macro="" textlink="">
      <xdr:nvSpPr>
        <xdr:cNvPr id="3125" name="Freeform 3"/>
        <xdr:cNvSpPr>
          <a:spLocks/>
        </xdr:cNvSpPr>
      </xdr:nvSpPr>
      <xdr:spPr bwMode="auto">
        <a:xfrm>
          <a:off x="1495425" y="1009650"/>
          <a:ext cx="152400" cy="1514475"/>
        </a:xfrm>
        <a:custGeom>
          <a:avLst/>
          <a:gdLst>
            <a:gd name="T0" fmla="*/ 0 w 33"/>
            <a:gd name="T1" fmla="*/ 0 h 103"/>
            <a:gd name="T2" fmla="*/ 0 w 33"/>
            <a:gd name="T3" fmla="*/ 2147483647 h 103"/>
            <a:gd name="T4" fmla="*/ 703810872 w 33"/>
            <a:gd name="T5" fmla="*/ 2147483647 h 103"/>
            <a:gd name="T6" fmla="*/ 0 60000 65536"/>
            <a:gd name="T7" fmla="*/ 0 60000 65536"/>
            <a:gd name="T8" fmla="*/ 0 60000 65536"/>
            <a:gd name="T9" fmla="*/ 0 w 33"/>
            <a:gd name="T10" fmla="*/ 0 h 103"/>
            <a:gd name="T11" fmla="*/ 33 w 33"/>
            <a:gd name="T12" fmla="*/ 103 h 10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3" h="103">
              <a:moveTo>
                <a:pt x="0" y="0"/>
              </a:moveTo>
              <a:lnTo>
                <a:pt x="0" y="103"/>
              </a:lnTo>
              <a:lnTo>
                <a:pt x="33" y="103"/>
              </a:lnTo>
            </a:path>
          </a:pathLst>
        </a:cu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4</xdr:col>
      <xdr:colOff>123825</xdr:colOff>
      <xdr:row>100</xdr:row>
      <xdr:rowOff>66675</xdr:rowOff>
    </xdr:from>
    <xdr:to>
      <xdr:col>8</xdr:col>
      <xdr:colOff>57150</xdr:colOff>
      <xdr:row>102</xdr:row>
      <xdr:rowOff>9525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1628775" y="2295525"/>
          <a:ext cx="122872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Pfa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1E-10&lt;=Pfa&lt;=1E-01</a:t>
          </a:r>
        </a:p>
      </xdr:txBody>
    </xdr:sp>
    <xdr:clientData/>
  </xdr:twoCellAnchor>
  <xdr:twoCellAnchor>
    <xdr:from>
      <xdr:col>5</xdr:col>
      <xdr:colOff>209550</xdr:colOff>
      <xdr:row>98</xdr:row>
      <xdr:rowOff>66675</xdr:rowOff>
    </xdr:from>
    <xdr:to>
      <xdr:col>9</xdr:col>
      <xdr:colOff>19050</xdr:colOff>
      <xdr:row>100</xdr:row>
      <xdr:rowOff>9525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2038350" y="1800225"/>
          <a:ext cx="110490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0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1&lt;=n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0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 =64</a:t>
          </a:r>
        </a:p>
      </xdr:txBody>
    </xdr:sp>
    <xdr:clientData/>
  </xdr:twoCellAnchor>
  <xdr:twoCellAnchor>
    <xdr:from>
      <xdr:col>1</xdr:col>
      <xdr:colOff>257175</xdr:colOff>
      <xdr:row>105</xdr:row>
      <xdr:rowOff>0</xdr:rowOff>
    </xdr:from>
    <xdr:to>
      <xdr:col>9</xdr:col>
      <xdr:colOff>190500</xdr:colOff>
      <xdr:row>111</xdr:row>
      <xdr:rowOff>76200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790575" y="3467100"/>
          <a:ext cx="2524125" cy="1562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Calcul de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rapports signal sur bruit.</a:t>
          </a:r>
        </a:p>
        <a:p>
          <a:pPr algn="ctr" rtl="0">
            <a:defRPr sz="1000"/>
          </a:pP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Radar aléatoire</a:t>
          </a:r>
        </a:p>
      </xdr:txBody>
    </xdr:sp>
    <xdr:clientData/>
  </xdr:twoCellAnchor>
  <xdr:twoCellAnchor>
    <xdr:from>
      <xdr:col>6</xdr:col>
      <xdr:colOff>0</xdr:colOff>
      <xdr:row>95</xdr:row>
      <xdr:rowOff>9525</xdr:rowOff>
    </xdr:from>
    <xdr:to>
      <xdr:col>6</xdr:col>
      <xdr:colOff>0</xdr:colOff>
      <xdr:row>98</xdr:row>
      <xdr:rowOff>66675</xdr:rowOff>
    </xdr:to>
    <xdr:sp macro="" textlink="">
      <xdr:nvSpPr>
        <xdr:cNvPr id="3129" name="Line 9"/>
        <xdr:cNvSpPr>
          <a:spLocks noChangeShapeType="1"/>
        </xdr:cNvSpPr>
      </xdr:nvSpPr>
      <xdr:spPr bwMode="auto">
        <a:xfrm flipV="1">
          <a:off x="2152650" y="10001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133350</xdr:colOff>
      <xdr:row>105</xdr:row>
      <xdr:rowOff>123825</xdr:rowOff>
    </xdr:from>
    <xdr:to>
      <xdr:col>22</xdr:col>
      <xdr:colOff>295275</xdr:colOff>
      <xdr:row>109</xdr:row>
      <xdr:rowOff>38100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4229100" y="3590925"/>
          <a:ext cx="3400425" cy="904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Nota : 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table des 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0 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va de 1 à 64 mais en pratique le nombre fréquences "indépendantes" dans la bande du radar reste faible : couramment 5 à 10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100</xdr:row>
      <xdr:rowOff>47625</xdr:rowOff>
    </xdr:from>
    <xdr:to>
      <xdr:col>6</xdr:col>
      <xdr:colOff>314325</xdr:colOff>
      <xdr:row>101</xdr:row>
      <xdr:rowOff>238125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362075" y="2771775"/>
          <a:ext cx="110490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Pd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0.05&lt;=Pd&lt;= 0.99</a:t>
          </a:r>
        </a:p>
      </xdr:txBody>
    </xdr:sp>
    <xdr:clientData/>
  </xdr:twoCellAnchor>
  <xdr:twoCellAnchor>
    <xdr:from>
      <xdr:col>1</xdr:col>
      <xdr:colOff>314325</xdr:colOff>
      <xdr:row>93</xdr:row>
      <xdr:rowOff>19050</xdr:rowOff>
    </xdr:from>
    <xdr:to>
      <xdr:col>3</xdr:col>
      <xdr:colOff>142875</xdr:colOff>
      <xdr:row>101</xdr:row>
      <xdr:rowOff>38100</xdr:rowOff>
    </xdr:to>
    <xdr:sp macro="" textlink="">
      <xdr:nvSpPr>
        <xdr:cNvPr id="4188" name="Freeform 2"/>
        <xdr:cNvSpPr>
          <a:spLocks/>
        </xdr:cNvSpPr>
      </xdr:nvSpPr>
      <xdr:spPr bwMode="auto">
        <a:xfrm>
          <a:off x="847725" y="1009650"/>
          <a:ext cx="476250" cy="2000250"/>
        </a:xfrm>
        <a:custGeom>
          <a:avLst/>
          <a:gdLst>
            <a:gd name="T0" fmla="*/ 0 w 101"/>
            <a:gd name="T1" fmla="*/ 0 h 153"/>
            <a:gd name="T2" fmla="*/ 0 w 101"/>
            <a:gd name="T3" fmla="*/ 2147483647 h 153"/>
            <a:gd name="T4" fmla="*/ 2147483647 w 101"/>
            <a:gd name="T5" fmla="*/ 2147483647 h 153"/>
            <a:gd name="T6" fmla="*/ 0 60000 65536"/>
            <a:gd name="T7" fmla="*/ 0 60000 65536"/>
            <a:gd name="T8" fmla="*/ 0 60000 65536"/>
            <a:gd name="T9" fmla="*/ 0 w 101"/>
            <a:gd name="T10" fmla="*/ 0 h 153"/>
            <a:gd name="T11" fmla="*/ 101 w 101"/>
            <a:gd name="T12" fmla="*/ 153 h 15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101" h="153">
              <a:moveTo>
                <a:pt x="0" y="0"/>
              </a:moveTo>
              <a:lnTo>
                <a:pt x="0" y="153"/>
              </a:lnTo>
              <a:lnTo>
                <a:pt x="101" y="153"/>
              </a:lnTo>
            </a:path>
          </a:pathLst>
        </a:cu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3</xdr:col>
      <xdr:colOff>314325</xdr:colOff>
      <xdr:row>93</xdr:row>
      <xdr:rowOff>19050</xdr:rowOff>
    </xdr:from>
    <xdr:to>
      <xdr:col>4</xdr:col>
      <xdr:colOff>142875</xdr:colOff>
      <xdr:row>99</xdr:row>
      <xdr:rowOff>47625</xdr:rowOff>
    </xdr:to>
    <xdr:sp macro="" textlink="">
      <xdr:nvSpPr>
        <xdr:cNvPr id="4189" name="Freeform 3"/>
        <xdr:cNvSpPr>
          <a:spLocks/>
        </xdr:cNvSpPr>
      </xdr:nvSpPr>
      <xdr:spPr bwMode="auto">
        <a:xfrm>
          <a:off x="1495425" y="1009650"/>
          <a:ext cx="152400" cy="1514475"/>
        </a:xfrm>
        <a:custGeom>
          <a:avLst/>
          <a:gdLst>
            <a:gd name="T0" fmla="*/ 0 w 33"/>
            <a:gd name="T1" fmla="*/ 0 h 103"/>
            <a:gd name="T2" fmla="*/ 0 w 33"/>
            <a:gd name="T3" fmla="*/ 2147483647 h 103"/>
            <a:gd name="T4" fmla="*/ 703810872 w 33"/>
            <a:gd name="T5" fmla="*/ 2147483647 h 103"/>
            <a:gd name="T6" fmla="*/ 0 60000 65536"/>
            <a:gd name="T7" fmla="*/ 0 60000 65536"/>
            <a:gd name="T8" fmla="*/ 0 60000 65536"/>
            <a:gd name="T9" fmla="*/ 0 w 33"/>
            <a:gd name="T10" fmla="*/ 0 h 103"/>
            <a:gd name="T11" fmla="*/ 33 w 33"/>
            <a:gd name="T12" fmla="*/ 103 h 103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33" h="103">
              <a:moveTo>
                <a:pt x="0" y="0"/>
              </a:moveTo>
              <a:lnTo>
                <a:pt x="0" y="103"/>
              </a:lnTo>
              <a:lnTo>
                <a:pt x="33" y="103"/>
              </a:lnTo>
            </a:path>
          </a:pathLst>
        </a:custGeom>
        <a:noFill/>
        <a:ln w="9525">
          <a:solidFill>
            <a:srgbClr val="000000"/>
          </a:solidFill>
          <a:round/>
          <a:headEnd type="triangle" w="med" len="med"/>
          <a:tailEnd type="none" w="med" len="med"/>
        </a:ln>
      </xdr:spPr>
    </xdr:sp>
    <xdr:clientData/>
  </xdr:twoCellAnchor>
  <xdr:twoCellAnchor>
    <xdr:from>
      <xdr:col>4</xdr:col>
      <xdr:colOff>123825</xdr:colOff>
      <xdr:row>98</xdr:row>
      <xdr:rowOff>66675</xdr:rowOff>
    </xdr:from>
    <xdr:to>
      <xdr:col>8</xdr:col>
      <xdr:colOff>57150</xdr:colOff>
      <xdr:row>100</xdr:row>
      <xdr:rowOff>9525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628775" y="2295525"/>
          <a:ext cx="1228725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Pfa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1E-10&lt;=Pfa&lt;=1E-01</a:t>
          </a:r>
        </a:p>
      </xdr:txBody>
    </xdr:sp>
    <xdr:clientData/>
  </xdr:twoCellAnchor>
  <xdr:twoCellAnchor>
    <xdr:from>
      <xdr:col>5</xdr:col>
      <xdr:colOff>209550</xdr:colOff>
      <xdr:row>96</xdr:row>
      <xdr:rowOff>66675</xdr:rowOff>
    </xdr:from>
    <xdr:to>
      <xdr:col>11</xdr:col>
      <xdr:colOff>19050</xdr:colOff>
      <xdr:row>98</xdr:row>
      <xdr:rowOff>9525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2038350" y="1800225"/>
          <a:ext cx="175260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s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1&lt;=n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s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 =64</a:t>
          </a:r>
        </a:p>
      </xdr:txBody>
    </xdr:sp>
    <xdr:clientData/>
  </xdr:twoCellAnchor>
  <xdr:twoCellAnchor>
    <xdr:from>
      <xdr:col>1</xdr:col>
      <xdr:colOff>257175</xdr:colOff>
      <xdr:row>102</xdr:row>
      <xdr:rowOff>76200</xdr:rowOff>
    </xdr:from>
    <xdr:to>
      <xdr:col>9</xdr:col>
      <xdr:colOff>190500</xdr:colOff>
      <xdr:row>109</xdr:row>
      <xdr:rowOff>76200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790575" y="3295650"/>
          <a:ext cx="2524125" cy="1733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Calcul de</a:t>
          </a:r>
        </a:p>
        <a:p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rapports signal sur bruit.</a:t>
          </a:r>
        </a:p>
        <a:p>
          <a:pPr algn="ctr" rtl="0">
            <a:defRPr sz="1000"/>
          </a:pPr>
          <a:endParaRPr lang="fr-FR" sz="1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n</a:t>
          </a:r>
          <a:r>
            <a:rPr lang="fr-FR" sz="14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s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séquences de n</a:t>
          </a:r>
          <a:r>
            <a:rPr lang="fr-FR" sz="14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0</a:t>
          </a:r>
          <a:r>
            <a:rPr lang="fr-FR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 impulsions à fréquence fixes</a:t>
          </a:r>
        </a:p>
      </xdr:txBody>
    </xdr:sp>
    <xdr:clientData/>
  </xdr:twoCellAnchor>
  <xdr:twoCellAnchor>
    <xdr:from>
      <xdr:col>6</xdr:col>
      <xdr:colOff>190500</xdr:colOff>
      <xdr:row>94</xdr:row>
      <xdr:rowOff>47625</xdr:rowOff>
    </xdr:from>
    <xdr:to>
      <xdr:col>12</xdr:col>
      <xdr:colOff>0</xdr:colOff>
      <xdr:row>95</xdr:row>
      <xdr:rowOff>238125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2343150" y="1285875"/>
          <a:ext cx="1752600" cy="4381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Entrer ici 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0</a:t>
          </a:r>
          <a:endParaRPr lang="fr-F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1&lt;=n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0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&lt; =64</a:t>
          </a:r>
        </a:p>
      </xdr:txBody>
    </xdr:sp>
    <xdr:clientData/>
  </xdr:twoCellAnchor>
  <xdr:twoCellAnchor>
    <xdr:from>
      <xdr:col>7</xdr:col>
      <xdr:colOff>304800</xdr:colOff>
      <xdr:row>93</xdr:row>
      <xdr:rowOff>0</xdr:rowOff>
    </xdr:from>
    <xdr:to>
      <xdr:col>7</xdr:col>
      <xdr:colOff>304800</xdr:colOff>
      <xdr:row>94</xdr:row>
      <xdr:rowOff>28575</xdr:rowOff>
    </xdr:to>
    <xdr:sp macro="" textlink="">
      <xdr:nvSpPr>
        <xdr:cNvPr id="4194" name="Line 8"/>
        <xdr:cNvSpPr>
          <a:spLocks noChangeShapeType="1"/>
        </xdr:cNvSpPr>
      </xdr:nvSpPr>
      <xdr:spPr bwMode="auto">
        <a:xfrm flipV="1">
          <a:off x="2781300" y="99060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0</xdr:colOff>
      <xdr:row>93</xdr:row>
      <xdr:rowOff>9525</xdr:rowOff>
    </xdr:from>
    <xdr:to>
      <xdr:col>6</xdr:col>
      <xdr:colOff>0</xdr:colOff>
      <xdr:row>96</xdr:row>
      <xdr:rowOff>66675</xdr:rowOff>
    </xdr:to>
    <xdr:sp macro="" textlink="">
      <xdr:nvSpPr>
        <xdr:cNvPr id="4195" name="Line 9"/>
        <xdr:cNvSpPr>
          <a:spLocks noChangeShapeType="1"/>
        </xdr:cNvSpPr>
      </xdr:nvSpPr>
      <xdr:spPr bwMode="auto">
        <a:xfrm flipV="1">
          <a:off x="2152650" y="10001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133350</xdr:colOff>
      <xdr:row>102</xdr:row>
      <xdr:rowOff>19050</xdr:rowOff>
    </xdr:from>
    <xdr:to>
      <xdr:col>22</xdr:col>
      <xdr:colOff>295275</xdr:colOff>
      <xdr:row>109</xdr:row>
      <xdr:rowOff>57150</xdr:rowOff>
    </xdr:to>
    <xdr:sp macro="" textlink="">
      <xdr:nvSpPr>
        <xdr:cNvPr id="4106" name="Text Box 10"/>
        <xdr:cNvSpPr txBox="1">
          <a:spLocks noChangeArrowheads="1"/>
        </xdr:cNvSpPr>
      </xdr:nvSpPr>
      <xdr:spPr bwMode="auto">
        <a:xfrm>
          <a:off x="4229100" y="3238500"/>
          <a:ext cx="3400425" cy="1771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Nota 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: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Les séquences sont de fréquences différentes, elles peuvent être successives ou entrelacées.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table des 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s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va de 1 à 64 mais en pratique le nombre fréquences "indépendantes" dans la bande du radar reste faible : couramment 5 à 10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S/Be représente ici le rapport signal sur bruit par implulsion émise, dans le cas d'une </a:t>
          </a: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post intégration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complète </a:t>
          </a: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sur les 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0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impulsions de chaque séquence </a:t>
          </a:r>
          <a:endParaRPr lang="fr-FR" sz="1000" b="0" i="0" u="none" strike="noStrike" baseline="-2500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et les n</a:t>
          </a:r>
          <a:r>
            <a:rPr lang="fr-FR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s</a:t>
          </a:r>
          <a:r>
            <a:rPr lang="fr-F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séquences (l'ordre n'a pas d'influence)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12"/>
  <sheetViews>
    <sheetView showGridLines="0" showRowColHeaders="0" workbookViewId="0">
      <selection activeCell="AA115" sqref="AA115"/>
    </sheetView>
  </sheetViews>
  <sheetFormatPr baseColWidth="10" defaultColWidth="5" defaultRowHeight="12"/>
  <cols>
    <col min="1" max="1" width="8" style="1" customWidth="1"/>
    <col min="2" max="27" width="4.85546875" style="1" customWidth="1"/>
    <col min="28" max="16384" width="5" style="1"/>
  </cols>
  <sheetData>
    <row r="1" spans="1:25" ht="2.1" customHeight="1"/>
    <row r="2" spans="1:25" ht="2.1" hidden="1" customHeight="1">
      <c r="C2" s="2" t="s">
        <v>4</v>
      </c>
    </row>
    <row r="3" spans="1:25" ht="2.1" hidden="1" customHeight="1">
      <c r="B3" s="3"/>
    </row>
    <row r="4" spans="1:25" ht="2.1" hidden="1" customHeight="1">
      <c r="A4" s="4" t="s">
        <v>2</v>
      </c>
      <c r="B4" s="10" t="s">
        <v>2</v>
      </c>
      <c r="C4" s="5">
        <v>0.05</v>
      </c>
      <c r="D4" s="5">
        <v>0.1</v>
      </c>
      <c r="E4" s="5">
        <v>0.2</v>
      </c>
      <c r="F4" s="5">
        <v>0.3</v>
      </c>
      <c r="G4" s="5">
        <v>0.4</v>
      </c>
      <c r="H4" s="5">
        <v>0.5</v>
      </c>
      <c r="I4" s="5">
        <v>0.6</v>
      </c>
      <c r="J4" s="5">
        <v>0.7</v>
      </c>
      <c r="K4" s="5">
        <v>0.8</v>
      </c>
      <c r="L4" s="5">
        <v>0.9</v>
      </c>
      <c r="M4" s="5">
        <v>0.95</v>
      </c>
      <c r="N4" s="5">
        <v>0.99</v>
      </c>
    </row>
    <row r="5" spans="1:25" ht="2.1" hidden="1" customHeight="1" thickBot="1">
      <c r="A5" s="7" t="s">
        <v>7</v>
      </c>
      <c r="B5" s="10" t="s">
        <v>15</v>
      </c>
      <c r="C5" s="44">
        <v>2</v>
      </c>
      <c r="D5" s="45">
        <v>3</v>
      </c>
      <c r="E5" s="45">
        <v>4</v>
      </c>
      <c r="F5" s="45">
        <v>5</v>
      </c>
      <c r="G5" s="45">
        <v>6</v>
      </c>
      <c r="H5" s="45">
        <v>7</v>
      </c>
      <c r="I5" s="45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R5" s="1">
        <v>1</v>
      </c>
      <c r="S5" s="1">
        <v>2</v>
      </c>
      <c r="T5" s="1">
        <v>3</v>
      </c>
      <c r="U5" s="1">
        <v>4</v>
      </c>
      <c r="V5" s="1">
        <v>5</v>
      </c>
      <c r="W5" s="1">
        <v>6</v>
      </c>
    </row>
    <row r="6" spans="1:25" ht="2.1" hidden="1" customHeight="1" thickTop="1">
      <c r="A6" s="42">
        <v>0.1</v>
      </c>
      <c r="B6" s="47">
        <f t="shared" ref="B6:B15" si="0">-LOG(A6)</f>
        <v>1</v>
      </c>
      <c r="C6" s="48">
        <v>-4.5</v>
      </c>
      <c r="D6" s="48">
        <v>-3</v>
      </c>
      <c r="E6" s="48">
        <v>-1.5</v>
      </c>
      <c r="F6" s="48">
        <v>0</v>
      </c>
      <c r="G6" s="48">
        <v>1.3</v>
      </c>
      <c r="H6" s="48">
        <v>2.5</v>
      </c>
      <c r="I6" s="48">
        <v>3.8</v>
      </c>
      <c r="J6" s="48">
        <v>4.7</v>
      </c>
      <c r="K6" s="48">
        <v>5.8</v>
      </c>
      <c r="L6" s="48">
        <v>7.1</v>
      </c>
      <c r="M6" s="48">
        <v>8</v>
      </c>
      <c r="N6" s="49">
        <v>9.5</v>
      </c>
      <c r="R6" s="62">
        <v>-4.4000000000000004</v>
      </c>
      <c r="S6" s="62">
        <v>-2.9</v>
      </c>
      <c r="T6" s="62">
        <v>-1.4</v>
      </c>
      <c r="U6" s="62">
        <v>0</v>
      </c>
      <c r="V6" s="62">
        <v>1.2</v>
      </c>
      <c r="W6" s="62">
        <v>2.4</v>
      </c>
      <c r="X6" s="62">
        <v>3.7</v>
      </c>
      <c r="Y6" s="86">
        <f>X6-W6</f>
        <v>1.3000000000000003</v>
      </c>
    </row>
    <row r="7" spans="1:25" ht="2.1" hidden="1" customHeight="1">
      <c r="A7" s="42">
        <v>0.01</v>
      </c>
      <c r="B7" s="40">
        <f t="shared" si="0"/>
        <v>2</v>
      </c>
      <c r="C7" s="6">
        <v>-0.3</v>
      </c>
      <c r="D7" s="6">
        <v>1.4</v>
      </c>
      <c r="E7" s="6">
        <v>3.1</v>
      </c>
      <c r="F7" s="6">
        <v>4.3</v>
      </c>
      <c r="G7" s="6">
        <v>5.3</v>
      </c>
      <c r="H7" s="6">
        <v>6.1</v>
      </c>
      <c r="I7" s="6">
        <v>6.9</v>
      </c>
      <c r="J7" s="6">
        <v>7.6</v>
      </c>
      <c r="K7" s="6">
        <v>8.4</v>
      </c>
      <c r="L7" s="6">
        <v>9.3000000000000007</v>
      </c>
      <c r="M7" s="6">
        <v>10.1</v>
      </c>
      <c r="N7" s="50">
        <v>11.3</v>
      </c>
      <c r="R7" s="16">
        <v>0</v>
      </c>
      <c r="S7" s="17">
        <v>1.7</v>
      </c>
      <c r="T7" s="17">
        <v>3.2</v>
      </c>
      <c r="U7" s="17">
        <v>4.4000000000000004</v>
      </c>
      <c r="V7" s="17">
        <v>5.5</v>
      </c>
      <c r="W7" s="17">
        <v>6.5</v>
      </c>
      <c r="X7" s="17">
        <v>7.6</v>
      </c>
    </row>
    <row r="8" spans="1:25" ht="2.1" hidden="1" customHeight="1">
      <c r="A8" s="42">
        <v>1E-3</v>
      </c>
      <c r="B8" s="40">
        <f t="shared" si="0"/>
        <v>3</v>
      </c>
      <c r="C8" s="6">
        <v>2.7</v>
      </c>
      <c r="D8" s="6">
        <v>4.2</v>
      </c>
      <c r="E8" s="6">
        <v>5.7</v>
      </c>
      <c r="F8" s="6">
        <v>6.7</v>
      </c>
      <c r="G8" s="6">
        <v>7.4</v>
      </c>
      <c r="H8" s="6">
        <v>8.1</v>
      </c>
      <c r="I8" s="6">
        <v>8.6999999999999993</v>
      </c>
      <c r="J8" s="6">
        <v>9.3000000000000007</v>
      </c>
      <c r="K8" s="6">
        <v>9.9</v>
      </c>
      <c r="L8" s="6">
        <v>10.7</v>
      </c>
      <c r="M8" s="6">
        <v>11.4</v>
      </c>
      <c r="N8" s="50">
        <v>12.4</v>
      </c>
      <c r="R8" s="16">
        <v>2.8</v>
      </c>
      <c r="S8" s="17">
        <v>4.2</v>
      </c>
      <c r="T8" s="17">
        <v>5.6</v>
      </c>
      <c r="U8" s="17">
        <v>6.7</v>
      </c>
      <c r="V8" s="17">
        <v>7.7</v>
      </c>
      <c r="W8" s="17">
        <v>8.6</v>
      </c>
      <c r="X8" s="17">
        <v>9.6</v>
      </c>
    </row>
    <row r="9" spans="1:25" ht="2.1" hidden="1" customHeight="1">
      <c r="A9" s="42">
        <v>1E-4</v>
      </c>
      <c r="B9" s="40">
        <f t="shared" si="0"/>
        <v>4</v>
      </c>
      <c r="C9" s="6">
        <v>5</v>
      </c>
      <c r="D9" s="6">
        <v>6.2</v>
      </c>
      <c r="E9" s="6">
        <v>7.4</v>
      </c>
      <c r="F9" s="6">
        <v>8.1999999999999993</v>
      </c>
      <c r="G9" s="6">
        <v>8.8000000000000007</v>
      </c>
      <c r="H9" s="6">
        <v>9.4</v>
      </c>
      <c r="I9" s="6">
        <v>9.9</v>
      </c>
      <c r="J9" s="6">
        <v>10.4</v>
      </c>
      <c r="K9" s="6">
        <v>11</v>
      </c>
      <c r="L9" s="6">
        <v>11.7</v>
      </c>
      <c r="M9" s="6">
        <v>12.3</v>
      </c>
      <c r="N9" s="50">
        <v>13.2</v>
      </c>
    </row>
    <row r="10" spans="1:25" ht="2.1" hidden="1" customHeight="1">
      <c r="A10" s="42">
        <v>1.0000000000000001E-5</v>
      </c>
      <c r="B10" s="40">
        <f t="shared" si="0"/>
        <v>5</v>
      </c>
      <c r="C10" s="6">
        <v>6.6</v>
      </c>
      <c r="D10" s="6">
        <v>7.6</v>
      </c>
      <c r="E10" s="6">
        <v>8.6999999999999993</v>
      </c>
      <c r="F10" s="6">
        <v>9.4</v>
      </c>
      <c r="G10" s="6">
        <v>9.9</v>
      </c>
      <c r="H10" s="6">
        <v>10.4</v>
      </c>
      <c r="I10" s="6">
        <v>10.8</v>
      </c>
      <c r="J10" s="6">
        <v>11.3</v>
      </c>
      <c r="K10" s="6">
        <v>11.8</v>
      </c>
      <c r="L10" s="6">
        <v>12.5</v>
      </c>
      <c r="M10" s="6">
        <v>13</v>
      </c>
      <c r="N10" s="50">
        <v>13.9</v>
      </c>
    </row>
    <row r="11" spans="1:25" ht="2.1" hidden="1" customHeight="1">
      <c r="A11" s="42">
        <v>9.9999999999999995E-7</v>
      </c>
      <c r="B11" s="40">
        <f t="shared" si="0"/>
        <v>6</v>
      </c>
      <c r="C11" s="6">
        <v>7.9</v>
      </c>
      <c r="D11" s="6">
        <v>8.8000000000000007</v>
      </c>
      <c r="E11" s="6">
        <v>9.6999999999999993</v>
      </c>
      <c r="F11" s="6">
        <v>10.3</v>
      </c>
      <c r="G11" s="6">
        <v>10.8</v>
      </c>
      <c r="H11" s="6">
        <v>11.2</v>
      </c>
      <c r="I11" s="6">
        <v>11.7</v>
      </c>
      <c r="J11" s="6">
        <v>12.1</v>
      </c>
      <c r="K11" s="6">
        <v>12.6</v>
      </c>
      <c r="L11" s="6">
        <v>13.2</v>
      </c>
      <c r="M11" s="6">
        <v>13.7</v>
      </c>
      <c r="N11" s="50">
        <v>14.5</v>
      </c>
    </row>
    <row r="12" spans="1:25" ht="2.1" hidden="1" customHeight="1">
      <c r="A12" s="42">
        <v>9.9999999999999995E-8</v>
      </c>
      <c r="B12" s="40">
        <f t="shared" si="0"/>
        <v>7</v>
      </c>
      <c r="C12" s="6">
        <v>8.9</v>
      </c>
      <c r="D12" s="6">
        <v>9.6999999999999993</v>
      </c>
      <c r="E12" s="6">
        <v>10.5</v>
      </c>
      <c r="F12" s="6">
        <v>11.1</v>
      </c>
      <c r="G12" s="6">
        <v>11.5</v>
      </c>
      <c r="H12" s="6">
        <v>11.9</v>
      </c>
      <c r="I12" s="6">
        <v>12.3</v>
      </c>
      <c r="J12" s="6">
        <v>12.7</v>
      </c>
      <c r="K12" s="6">
        <v>13.2</v>
      </c>
      <c r="L12" s="6">
        <v>13.7</v>
      </c>
      <c r="M12" s="6">
        <v>14.2</v>
      </c>
      <c r="N12" s="50">
        <v>15</v>
      </c>
    </row>
    <row r="13" spans="1:25" ht="2.1" hidden="1" customHeight="1">
      <c r="A13" s="42">
        <v>1E-8</v>
      </c>
      <c r="B13" s="40">
        <f t="shared" si="0"/>
        <v>8</v>
      </c>
      <c r="C13" s="6">
        <v>9.9</v>
      </c>
      <c r="D13" s="6">
        <v>10.4</v>
      </c>
      <c r="E13" s="6">
        <v>11.2</v>
      </c>
      <c r="F13" s="6">
        <v>11.7</v>
      </c>
      <c r="G13" s="6">
        <v>12.1</v>
      </c>
      <c r="H13" s="6">
        <v>12.5</v>
      </c>
      <c r="I13" s="6">
        <v>12.9</v>
      </c>
      <c r="J13" s="6">
        <v>13.3</v>
      </c>
      <c r="K13" s="6">
        <v>13.7</v>
      </c>
      <c r="L13" s="6">
        <v>14.2</v>
      </c>
      <c r="M13" s="6">
        <v>14.6</v>
      </c>
      <c r="N13" s="50">
        <v>15.4</v>
      </c>
    </row>
    <row r="14" spans="1:25" ht="2.1" hidden="1" customHeight="1">
      <c r="A14" s="42">
        <v>1.0000000000000001E-9</v>
      </c>
      <c r="B14" s="40">
        <f t="shared" si="0"/>
        <v>9</v>
      </c>
      <c r="C14" s="6">
        <v>10.5</v>
      </c>
      <c r="D14" s="6">
        <v>11.1</v>
      </c>
      <c r="E14" s="6">
        <v>11.8</v>
      </c>
      <c r="F14" s="6">
        <v>12.3</v>
      </c>
      <c r="G14" s="6">
        <v>12.7</v>
      </c>
      <c r="H14" s="6">
        <v>13.1</v>
      </c>
      <c r="I14" s="6">
        <v>13.4</v>
      </c>
      <c r="J14" s="6">
        <v>13.8</v>
      </c>
      <c r="K14" s="6">
        <v>14.1</v>
      </c>
      <c r="L14" s="6">
        <v>14.7</v>
      </c>
      <c r="M14" s="6">
        <v>15.1</v>
      </c>
      <c r="N14" s="50">
        <v>15.8</v>
      </c>
    </row>
    <row r="15" spans="1:25" ht="2.1" hidden="1" customHeight="1" thickBot="1">
      <c r="A15" s="42">
        <v>1E-10</v>
      </c>
      <c r="B15" s="51">
        <f t="shared" si="0"/>
        <v>10</v>
      </c>
      <c r="C15" s="52">
        <v>10.8</v>
      </c>
      <c r="D15" s="52">
        <v>11.7</v>
      </c>
      <c r="E15" s="52">
        <v>12.3</v>
      </c>
      <c r="F15" s="52">
        <v>12.8</v>
      </c>
      <c r="G15" s="52">
        <v>13.2</v>
      </c>
      <c r="H15" s="52">
        <v>13.6</v>
      </c>
      <c r="I15" s="52">
        <v>13.8</v>
      </c>
      <c r="J15" s="52">
        <v>14.2</v>
      </c>
      <c r="K15" s="52">
        <v>14.5</v>
      </c>
      <c r="L15" s="52">
        <v>15</v>
      </c>
      <c r="M15" s="52">
        <v>15.4</v>
      </c>
      <c r="N15" s="53">
        <v>16.100000000000001</v>
      </c>
    </row>
    <row r="16" spans="1:25" ht="2.1" hidden="1" customHeight="1" thickTop="1"/>
    <row r="17" spans="1:27" ht="2.1" hidden="1" customHeight="1">
      <c r="A17" s="11"/>
      <c r="C17" s="11"/>
      <c r="D17" s="11"/>
      <c r="E17" s="11"/>
      <c r="F17" s="11"/>
      <c r="G17" s="11"/>
      <c r="H17" s="13" t="s">
        <v>12</v>
      </c>
      <c r="I17" s="11"/>
    </row>
    <row r="18" spans="1:27" ht="2.1" hidden="1" customHeight="1">
      <c r="I18" s="12"/>
    </row>
    <row r="19" spans="1:27" ht="2.1" hidden="1" customHeight="1">
      <c r="A19" s="4" t="s">
        <v>6</v>
      </c>
      <c r="B19" s="10" t="s">
        <v>6</v>
      </c>
      <c r="C19" s="46">
        <v>1</v>
      </c>
      <c r="D19" s="46">
        <v>2</v>
      </c>
      <c r="E19" s="46">
        <v>3</v>
      </c>
      <c r="F19" s="46">
        <v>4</v>
      </c>
      <c r="G19" s="46">
        <v>5</v>
      </c>
      <c r="H19" s="46">
        <v>6</v>
      </c>
      <c r="I19" s="46">
        <v>7</v>
      </c>
      <c r="J19" s="46">
        <v>8</v>
      </c>
      <c r="K19" s="46">
        <v>9</v>
      </c>
      <c r="L19" s="46">
        <v>10</v>
      </c>
      <c r="M19" s="46">
        <v>12</v>
      </c>
      <c r="N19" s="46">
        <v>14</v>
      </c>
      <c r="O19" s="46">
        <v>16</v>
      </c>
      <c r="P19" s="46">
        <v>18</v>
      </c>
      <c r="Q19" s="46">
        <v>20</v>
      </c>
      <c r="R19" s="46">
        <v>24</v>
      </c>
      <c r="S19" s="46">
        <v>28</v>
      </c>
      <c r="T19" s="46">
        <v>32</v>
      </c>
      <c r="U19" s="46">
        <v>36</v>
      </c>
      <c r="V19" s="46">
        <v>40</v>
      </c>
      <c r="W19" s="46">
        <v>48</v>
      </c>
      <c r="X19" s="46">
        <v>56</v>
      </c>
      <c r="Y19" s="46">
        <v>64</v>
      </c>
      <c r="Z19" s="46">
        <v>72</v>
      </c>
      <c r="AA19" s="46">
        <v>80</v>
      </c>
    </row>
    <row r="20" spans="1:27" ht="2.1" hidden="1" customHeight="1" thickBot="1">
      <c r="A20" s="43" t="s">
        <v>7</v>
      </c>
      <c r="B20" s="10" t="s">
        <v>15</v>
      </c>
      <c r="C20" s="70">
        <v>2</v>
      </c>
      <c r="D20" s="71">
        <v>3</v>
      </c>
      <c r="E20" s="71">
        <v>4</v>
      </c>
      <c r="F20" s="71">
        <v>5</v>
      </c>
      <c r="G20" s="71">
        <v>6</v>
      </c>
      <c r="H20" s="71">
        <v>7</v>
      </c>
      <c r="I20" s="71">
        <v>8</v>
      </c>
      <c r="J20" s="71">
        <v>9</v>
      </c>
      <c r="K20" s="71">
        <v>10</v>
      </c>
      <c r="L20" s="71">
        <v>11</v>
      </c>
      <c r="M20" s="71">
        <v>12</v>
      </c>
      <c r="N20" s="71">
        <v>13</v>
      </c>
      <c r="O20" s="71">
        <v>14</v>
      </c>
      <c r="P20" s="71">
        <v>15</v>
      </c>
      <c r="Q20" s="71">
        <v>16</v>
      </c>
      <c r="R20" s="71">
        <v>17</v>
      </c>
      <c r="S20" s="71">
        <v>18</v>
      </c>
      <c r="T20" s="71">
        <v>19</v>
      </c>
      <c r="U20" s="71">
        <v>20</v>
      </c>
      <c r="V20" s="71">
        <v>21</v>
      </c>
      <c r="W20" s="71">
        <v>22</v>
      </c>
      <c r="X20" s="71">
        <v>23</v>
      </c>
      <c r="Y20" s="71">
        <v>24</v>
      </c>
      <c r="Z20" s="71">
        <v>25</v>
      </c>
      <c r="AA20" s="72">
        <v>26</v>
      </c>
    </row>
    <row r="21" spans="1:27" ht="2.1" hidden="1" customHeight="1" thickTop="1">
      <c r="A21" s="42">
        <v>0.1</v>
      </c>
      <c r="B21" s="40">
        <f t="shared" ref="B21:B30" si="1">-LOG(A21)</f>
        <v>1</v>
      </c>
      <c r="C21" s="9">
        <v>0</v>
      </c>
      <c r="D21" s="9">
        <v>2.08</v>
      </c>
      <c r="E21" s="9">
        <v>3.16</v>
      </c>
      <c r="F21" s="9">
        <v>4.0599999999999996</v>
      </c>
      <c r="G21" s="9">
        <v>4.54</v>
      </c>
      <c r="H21" s="9">
        <v>5.14</v>
      </c>
      <c r="I21" s="9">
        <v>5.54</v>
      </c>
      <c r="J21" s="9">
        <v>5.94</v>
      </c>
      <c r="K21" s="9">
        <v>6.24</v>
      </c>
      <c r="L21" s="9">
        <v>6.54</v>
      </c>
      <c r="M21" s="9">
        <v>7.04</v>
      </c>
      <c r="N21" s="9">
        <v>7.32</v>
      </c>
      <c r="O21" s="9">
        <v>7.72</v>
      </c>
      <c r="P21" s="9">
        <v>8.02</v>
      </c>
      <c r="Q21" s="9">
        <v>8.32</v>
      </c>
      <c r="R21" s="9">
        <v>8.82</v>
      </c>
      <c r="S21" s="9">
        <v>9.2200000000000006</v>
      </c>
      <c r="T21" s="9">
        <v>9.52</v>
      </c>
      <c r="U21" s="9">
        <v>9.82</v>
      </c>
      <c r="V21" s="9">
        <v>10.119999999999999</v>
      </c>
      <c r="W21" s="9">
        <v>10.62</v>
      </c>
      <c r="X21" s="9">
        <v>11.02</v>
      </c>
      <c r="Y21" s="9">
        <v>12.52</v>
      </c>
      <c r="Z21" s="9">
        <v>11.62</v>
      </c>
      <c r="AA21" s="54">
        <v>11.82</v>
      </c>
    </row>
    <row r="22" spans="1:27" ht="2.1" hidden="1" customHeight="1">
      <c r="A22" s="42">
        <v>0.01</v>
      </c>
      <c r="B22" s="40">
        <f t="shared" si="1"/>
        <v>2</v>
      </c>
      <c r="C22" s="9">
        <v>0</v>
      </c>
      <c r="D22" s="9">
        <v>2.2000000000000002</v>
      </c>
      <c r="E22" s="9">
        <v>3.4</v>
      </c>
      <c r="F22" s="9">
        <v>4.3</v>
      </c>
      <c r="G22" s="9">
        <v>4.9000000000000004</v>
      </c>
      <c r="H22" s="9">
        <v>5.5</v>
      </c>
      <c r="I22" s="9">
        <v>5.9</v>
      </c>
      <c r="J22" s="9">
        <v>6.3</v>
      </c>
      <c r="K22" s="9">
        <v>6.6</v>
      </c>
      <c r="L22" s="9">
        <v>6.9</v>
      </c>
      <c r="M22" s="9">
        <v>7.4</v>
      </c>
      <c r="N22" s="9">
        <v>7.8</v>
      </c>
      <c r="O22" s="9">
        <v>8.1999999999999993</v>
      </c>
      <c r="P22" s="9">
        <v>8.5</v>
      </c>
      <c r="Q22" s="9">
        <v>8.8000000000000007</v>
      </c>
      <c r="R22" s="9">
        <v>9.3000000000000007</v>
      </c>
      <c r="S22" s="9">
        <v>9.6999999999999993</v>
      </c>
      <c r="T22" s="9">
        <v>10</v>
      </c>
      <c r="U22" s="9">
        <v>10.3</v>
      </c>
      <c r="V22" s="9">
        <v>10.6</v>
      </c>
      <c r="W22" s="9">
        <v>11.1</v>
      </c>
      <c r="X22" s="9">
        <v>11.5</v>
      </c>
      <c r="Y22" s="9">
        <v>11.8</v>
      </c>
      <c r="Z22" s="9">
        <v>12.1</v>
      </c>
      <c r="AA22" s="54">
        <v>12.3</v>
      </c>
    </row>
    <row r="23" spans="1:27" ht="2.1" hidden="1" customHeight="1">
      <c r="A23" s="42">
        <v>1E-3</v>
      </c>
      <c r="B23" s="40">
        <f t="shared" si="1"/>
        <v>3</v>
      </c>
      <c r="C23" s="9">
        <v>0</v>
      </c>
      <c r="D23" s="9">
        <v>2.2999999999999998</v>
      </c>
      <c r="E23" s="9">
        <v>3.6</v>
      </c>
      <c r="F23" s="9">
        <v>4.5</v>
      </c>
      <c r="G23" s="9">
        <v>5.2</v>
      </c>
      <c r="H23" s="9">
        <v>5.8</v>
      </c>
      <c r="I23" s="9">
        <v>6.2</v>
      </c>
      <c r="J23" s="9">
        <v>6.6</v>
      </c>
      <c r="K23" s="9">
        <v>6.9</v>
      </c>
      <c r="L23" s="9">
        <v>7.2</v>
      </c>
      <c r="M23" s="9">
        <v>7.7</v>
      </c>
      <c r="N23" s="9">
        <v>8.1999999999999993</v>
      </c>
      <c r="O23" s="9">
        <v>8.6</v>
      </c>
      <c r="P23" s="9">
        <v>8.9</v>
      </c>
      <c r="Q23" s="9">
        <v>9.1999999999999993</v>
      </c>
      <c r="R23" s="9">
        <v>9.6999999999999993</v>
      </c>
      <c r="S23" s="9">
        <v>10.1</v>
      </c>
      <c r="T23" s="9">
        <v>10.4</v>
      </c>
      <c r="U23" s="9">
        <v>10.7</v>
      </c>
      <c r="V23" s="9">
        <v>11</v>
      </c>
      <c r="W23" s="9">
        <v>11.5</v>
      </c>
      <c r="X23" s="9">
        <v>11.9</v>
      </c>
      <c r="Y23" s="9">
        <v>11.2</v>
      </c>
      <c r="Z23" s="9">
        <v>12.5</v>
      </c>
      <c r="AA23" s="54">
        <v>12.7</v>
      </c>
    </row>
    <row r="24" spans="1:27" ht="2.1" hidden="1" customHeight="1">
      <c r="A24" s="42">
        <v>1E-4</v>
      </c>
      <c r="B24" s="40">
        <f t="shared" si="1"/>
        <v>4</v>
      </c>
      <c r="C24" s="9">
        <v>0</v>
      </c>
      <c r="D24" s="9">
        <v>2.4</v>
      </c>
      <c r="E24" s="9">
        <v>3.8</v>
      </c>
      <c r="F24" s="9">
        <v>4.7</v>
      </c>
      <c r="G24" s="9">
        <v>5.4</v>
      </c>
      <c r="H24" s="9">
        <v>6</v>
      </c>
      <c r="I24" s="9">
        <v>6.4</v>
      </c>
      <c r="J24" s="9">
        <v>6.8</v>
      </c>
      <c r="K24" s="9">
        <v>7.2</v>
      </c>
      <c r="L24" s="9">
        <v>7.5</v>
      </c>
      <c r="M24" s="9">
        <v>8</v>
      </c>
      <c r="N24" s="9">
        <v>8.5</v>
      </c>
      <c r="O24" s="9">
        <v>8.8000000000000007</v>
      </c>
      <c r="P24" s="9">
        <v>9.1999999999999993</v>
      </c>
      <c r="Q24" s="9">
        <v>9.5</v>
      </c>
      <c r="R24" s="9">
        <v>10</v>
      </c>
      <c r="S24" s="9">
        <v>10.4</v>
      </c>
      <c r="T24" s="9">
        <v>10.8</v>
      </c>
      <c r="U24" s="9">
        <v>11.1</v>
      </c>
      <c r="V24" s="9">
        <v>11.4</v>
      </c>
      <c r="W24" s="9">
        <v>11.9</v>
      </c>
      <c r="X24" s="9">
        <v>12.3</v>
      </c>
      <c r="Y24" s="9">
        <v>12.6</v>
      </c>
      <c r="Z24" s="9">
        <v>12.9</v>
      </c>
      <c r="AA24" s="54">
        <v>13.1</v>
      </c>
    </row>
    <row r="25" spans="1:27" ht="2.1" hidden="1" customHeight="1">
      <c r="A25" s="42">
        <v>1.0000000000000001E-5</v>
      </c>
      <c r="B25" s="40">
        <f t="shared" si="1"/>
        <v>5</v>
      </c>
      <c r="C25" s="9">
        <v>0</v>
      </c>
      <c r="D25" s="9">
        <v>2.5</v>
      </c>
      <c r="E25" s="9">
        <v>3.9</v>
      </c>
      <c r="F25" s="9">
        <v>4.8</v>
      </c>
      <c r="G25" s="9">
        <v>5.5</v>
      </c>
      <c r="H25" s="9">
        <v>6.1</v>
      </c>
      <c r="I25" s="9">
        <v>6.6</v>
      </c>
      <c r="J25" s="9">
        <v>7</v>
      </c>
      <c r="K25" s="9">
        <v>7.4</v>
      </c>
      <c r="L25" s="9">
        <v>7.7</v>
      </c>
      <c r="M25" s="9">
        <v>8.1999999999999993</v>
      </c>
      <c r="N25" s="9">
        <v>8.6999999999999993</v>
      </c>
      <c r="O25" s="9">
        <v>9</v>
      </c>
      <c r="P25" s="9">
        <v>9.4</v>
      </c>
      <c r="Q25" s="9">
        <v>9.6999999999999993</v>
      </c>
      <c r="R25" s="9">
        <v>10.199999999999999</v>
      </c>
      <c r="S25" s="9">
        <v>10.6</v>
      </c>
      <c r="T25" s="9">
        <v>11</v>
      </c>
      <c r="U25" s="9">
        <v>11.3</v>
      </c>
      <c r="V25" s="9">
        <v>11.6</v>
      </c>
      <c r="W25" s="9">
        <v>12.1</v>
      </c>
      <c r="X25" s="9">
        <v>12.5</v>
      </c>
      <c r="Y25" s="9">
        <v>12.9</v>
      </c>
      <c r="Z25" s="9">
        <v>13.2</v>
      </c>
      <c r="AA25" s="54">
        <v>13.4</v>
      </c>
    </row>
    <row r="26" spans="1:27" ht="2.1" hidden="1" customHeight="1">
      <c r="A26" s="42">
        <v>9.9999999999999995E-7</v>
      </c>
      <c r="B26" s="40">
        <f t="shared" si="1"/>
        <v>6</v>
      </c>
      <c r="C26" s="9">
        <v>0</v>
      </c>
      <c r="D26" s="9">
        <v>2.5</v>
      </c>
      <c r="E26" s="9">
        <v>3.9</v>
      </c>
      <c r="F26" s="9">
        <v>4.9000000000000004</v>
      </c>
      <c r="G26" s="9">
        <v>5.6</v>
      </c>
      <c r="H26" s="9">
        <v>6.2</v>
      </c>
      <c r="I26" s="9">
        <v>6.7</v>
      </c>
      <c r="J26" s="9">
        <v>7.1</v>
      </c>
      <c r="K26" s="9">
        <v>7.5</v>
      </c>
      <c r="L26" s="9">
        <v>7.8</v>
      </c>
      <c r="M26" s="9">
        <v>8.4</v>
      </c>
      <c r="N26" s="9">
        <v>8.8000000000000007</v>
      </c>
      <c r="O26" s="9">
        <v>9.1999999999999993</v>
      </c>
      <c r="P26" s="9">
        <v>9.6</v>
      </c>
      <c r="Q26" s="9">
        <v>9.9</v>
      </c>
      <c r="R26" s="9">
        <v>10.4</v>
      </c>
      <c r="S26" s="9">
        <v>10.8</v>
      </c>
      <c r="T26" s="9">
        <v>11.2</v>
      </c>
      <c r="U26" s="9">
        <v>11.5</v>
      </c>
      <c r="V26" s="9">
        <v>11.8</v>
      </c>
      <c r="W26" s="9">
        <v>12.4</v>
      </c>
      <c r="X26" s="9">
        <v>12.8</v>
      </c>
      <c r="Y26" s="9">
        <v>13.2</v>
      </c>
      <c r="Z26" s="9">
        <v>13.5</v>
      </c>
      <c r="AA26" s="54">
        <v>13.7</v>
      </c>
    </row>
    <row r="27" spans="1:27" ht="2.1" hidden="1" customHeight="1">
      <c r="A27" s="42">
        <v>9.9999999999999995E-8</v>
      </c>
      <c r="B27" s="40">
        <f t="shared" si="1"/>
        <v>7</v>
      </c>
      <c r="C27" s="9">
        <v>0</v>
      </c>
      <c r="D27" s="9">
        <v>2.5499999999999998</v>
      </c>
      <c r="E27" s="9">
        <v>3.95</v>
      </c>
      <c r="F27" s="9">
        <v>4.95</v>
      </c>
      <c r="G27" s="9">
        <v>5.7</v>
      </c>
      <c r="H27" s="9">
        <v>6.3</v>
      </c>
      <c r="I27" s="9">
        <v>6.8</v>
      </c>
      <c r="J27" s="9">
        <v>7.2</v>
      </c>
      <c r="K27" s="9">
        <v>7.6</v>
      </c>
      <c r="L27" s="9">
        <v>7.9</v>
      </c>
      <c r="M27" s="9">
        <v>8.5</v>
      </c>
      <c r="N27" s="9">
        <v>8.9499999999999993</v>
      </c>
      <c r="O27" s="9">
        <v>9.35</v>
      </c>
      <c r="P27" s="9">
        <v>9.75</v>
      </c>
      <c r="Q27" s="9">
        <v>10.050000000000001</v>
      </c>
      <c r="R27" s="9">
        <v>10.55</v>
      </c>
      <c r="S27" s="9">
        <v>10.95</v>
      </c>
      <c r="T27" s="9">
        <v>11.35</v>
      </c>
      <c r="U27" s="9">
        <v>11.65</v>
      </c>
      <c r="V27" s="9">
        <v>11.95</v>
      </c>
      <c r="W27" s="9">
        <v>12.55</v>
      </c>
      <c r="X27" s="9">
        <v>12.95</v>
      </c>
      <c r="Y27" s="9">
        <v>13.35</v>
      </c>
      <c r="Z27" s="9">
        <v>13.65</v>
      </c>
      <c r="AA27" s="54">
        <v>13.85</v>
      </c>
    </row>
    <row r="28" spans="1:27" ht="2.1" hidden="1" customHeight="1">
      <c r="A28" s="42">
        <v>1E-8</v>
      </c>
      <c r="B28" s="40">
        <f t="shared" si="1"/>
        <v>8</v>
      </c>
      <c r="C28" s="9">
        <v>0</v>
      </c>
      <c r="D28" s="9">
        <v>2.6</v>
      </c>
      <c r="E28" s="9">
        <v>4</v>
      </c>
      <c r="F28" s="9">
        <v>5</v>
      </c>
      <c r="G28" s="9">
        <v>5.8</v>
      </c>
      <c r="H28" s="9">
        <v>6.4</v>
      </c>
      <c r="I28" s="9">
        <v>6.9</v>
      </c>
      <c r="J28" s="9">
        <v>7.3</v>
      </c>
      <c r="K28" s="9">
        <v>7.7</v>
      </c>
      <c r="L28" s="9">
        <v>8</v>
      </c>
      <c r="M28" s="9">
        <v>8.6</v>
      </c>
      <c r="N28" s="9">
        <v>9.1</v>
      </c>
      <c r="O28" s="9">
        <v>9.5</v>
      </c>
      <c r="P28" s="9">
        <v>9.9</v>
      </c>
      <c r="Q28" s="9">
        <v>10.199999999999999</v>
      </c>
      <c r="R28" s="9">
        <v>10.7</v>
      </c>
      <c r="S28" s="9">
        <v>11.1</v>
      </c>
      <c r="T28" s="9">
        <v>11.5</v>
      </c>
      <c r="U28" s="9">
        <v>11.8</v>
      </c>
      <c r="V28" s="9">
        <v>12.1</v>
      </c>
      <c r="W28" s="9">
        <v>12.7</v>
      </c>
      <c r="X28" s="9">
        <v>13.1</v>
      </c>
      <c r="Y28" s="9">
        <v>13.5</v>
      </c>
      <c r="Z28" s="9">
        <v>13.8</v>
      </c>
      <c r="AA28" s="54">
        <v>14</v>
      </c>
    </row>
    <row r="29" spans="1:27" ht="2.1" hidden="1" customHeight="1">
      <c r="A29" s="42">
        <v>1.0000000000000001E-9</v>
      </c>
      <c r="B29" s="40">
        <f t="shared" si="1"/>
        <v>9</v>
      </c>
      <c r="C29" s="9">
        <v>0</v>
      </c>
      <c r="D29" s="9">
        <v>2.6</v>
      </c>
      <c r="E29" s="9">
        <v>4.05</v>
      </c>
      <c r="F29" s="9">
        <v>5.05</v>
      </c>
      <c r="G29" s="9">
        <v>5.85</v>
      </c>
      <c r="H29" s="9">
        <v>6.45</v>
      </c>
      <c r="I29" s="9">
        <v>7</v>
      </c>
      <c r="J29" s="9">
        <v>7.4</v>
      </c>
      <c r="K29" s="9">
        <v>7.8</v>
      </c>
      <c r="L29" s="9">
        <v>8.1</v>
      </c>
      <c r="M29" s="9">
        <v>8.6999999999999993</v>
      </c>
      <c r="N29" s="9">
        <v>9.1999999999999993</v>
      </c>
      <c r="O29" s="9">
        <v>9.6</v>
      </c>
      <c r="P29" s="9">
        <v>10</v>
      </c>
      <c r="Q29" s="9">
        <v>10.3</v>
      </c>
      <c r="R29" s="9">
        <v>10.8</v>
      </c>
      <c r="S29" s="9">
        <v>11.2</v>
      </c>
      <c r="T29" s="9">
        <v>11.6</v>
      </c>
      <c r="U29" s="9">
        <v>11.9</v>
      </c>
      <c r="V29" s="9">
        <v>12.25</v>
      </c>
      <c r="W29" s="9">
        <v>12.85</v>
      </c>
      <c r="X29" s="9">
        <v>13.25</v>
      </c>
      <c r="Y29" s="9">
        <v>13.65</v>
      </c>
      <c r="Z29" s="9">
        <v>13.95</v>
      </c>
      <c r="AA29" s="54">
        <v>14.15</v>
      </c>
    </row>
    <row r="30" spans="1:27" ht="2.1" hidden="1" customHeight="1" thickBot="1">
      <c r="A30" s="42">
        <v>1E-10</v>
      </c>
      <c r="B30" s="51">
        <f t="shared" si="1"/>
        <v>10</v>
      </c>
      <c r="C30" s="55">
        <v>0</v>
      </c>
      <c r="D30" s="55">
        <v>2.6</v>
      </c>
      <c r="E30" s="55">
        <v>4.0999999999999996</v>
      </c>
      <c r="F30" s="55">
        <v>5.0999999999999996</v>
      </c>
      <c r="G30" s="55">
        <v>5.9</v>
      </c>
      <c r="H30" s="55">
        <v>6.5</v>
      </c>
      <c r="I30" s="55">
        <v>7.1</v>
      </c>
      <c r="J30" s="55">
        <v>7.5</v>
      </c>
      <c r="K30" s="55">
        <v>7.9</v>
      </c>
      <c r="L30" s="55">
        <v>8.1999999999999993</v>
      </c>
      <c r="M30" s="55">
        <v>8.8000000000000007</v>
      </c>
      <c r="N30" s="55">
        <v>9.3000000000000007</v>
      </c>
      <c r="O30" s="55">
        <v>9.6999999999999993</v>
      </c>
      <c r="P30" s="55">
        <v>10.1</v>
      </c>
      <c r="Q30" s="55">
        <v>10.4</v>
      </c>
      <c r="R30" s="55">
        <v>10.9</v>
      </c>
      <c r="S30" s="55">
        <v>11.3</v>
      </c>
      <c r="T30" s="55">
        <v>11.7</v>
      </c>
      <c r="U30" s="55">
        <v>12</v>
      </c>
      <c r="V30" s="55">
        <v>12.4</v>
      </c>
      <c r="W30" s="55">
        <v>13</v>
      </c>
      <c r="X30" s="55">
        <v>13.4</v>
      </c>
      <c r="Y30" s="55">
        <v>13.8</v>
      </c>
      <c r="Z30" s="55">
        <v>14.1</v>
      </c>
      <c r="AA30" s="56">
        <v>14.3</v>
      </c>
    </row>
    <row r="31" spans="1:27" ht="2.1" hidden="1" customHeight="1" thickTop="1"/>
    <row r="32" spans="1:27" ht="2.1" hidden="1" customHeight="1">
      <c r="C32" s="2" t="s">
        <v>13</v>
      </c>
      <c r="O32" s="39" t="s">
        <v>14</v>
      </c>
    </row>
    <row r="33" spans="1:27" ht="2.1" hidden="1" customHeight="1">
      <c r="B33" s="3"/>
      <c r="O33" s="40"/>
    </row>
    <row r="34" spans="1:27" ht="2.1" hidden="1" customHeight="1">
      <c r="A34" s="4" t="s">
        <v>2</v>
      </c>
      <c r="B34" s="10" t="s">
        <v>2</v>
      </c>
      <c r="C34" s="5">
        <v>0.05</v>
      </c>
      <c r="D34" s="5">
        <v>0.1</v>
      </c>
      <c r="E34" s="5">
        <v>0.2</v>
      </c>
      <c r="F34" s="5">
        <v>0.3</v>
      </c>
      <c r="G34" s="5">
        <v>0.4</v>
      </c>
      <c r="H34" s="5">
        <v>0.5</v>
      </c>
      <c r="I34" s="5">
        <v>0.6</v>
      </c>
      <c r="J34" s="5">
        <v>0.7</v>
      </c>
      <c r="K34" s="5">
        <v>0.8</v>
      </c>
      <c r="L34" s="5">
        <v>0.9</v>
      </c>
      <c r="M34" s="5">
        <v>0.95</v>
      </c>
      <c r="N34" s="38">
        <v>0.99</v>
      </c>
      <c r="O34" s="41" t="s">
        <v>2</v>
      </c>
      <c r="P34" s="5">
        <v>0.05</v>
      </c>
      <c r="Q34" s="5">
        <v>0.1</v>
      </c>
      <c r="R34" s="5">
        <v>0.2</v>
      </c>
      <c r="S34" s="5">
        <v>0.3</v>
      </c>
      <c r="T34" s="5">
        <v>0.4</v>
      </c>
      <c r="U34" s="5">
        <v>0.5</v>
      </c>
      <c r="V34" s="5">
        <v>0.6</v>
      </c>
      <c r="W34" s="5">
        <v>0.7</v>
      </c>
      <c r="X34" s="5">
        <v>0.8</v>
      </c>
      <c r="Y34" s="5">
        <v>0.9</v>
      </c>
      <c r="Z34" s="5">
        <v>0.95</v>
      </c>
      <c r="AA34" s="5">
        <v>0.99</v>
      </c>
    </row>
    <row r="35" spans="1:27" ht="2.1" hidden="1" customHeight="1" thickBot="1">
      <c r="A35" s="7" t="s">
        <v>7</v>
      </c>
      <c r="B35" s="10" t="s">
        <v>15</v>
      </c>
      <c r="C35" s="44">
        <v>2</v>
      </c>
      <c r="D35" s="45">
        <v>3</v>
      </c>
      <c r="E35" s="45">
        <v>4</v>
      </c>
      <c r="F35" s="45">
        <v>5</v>
      </c>
      <c r="G35" s="45">
        <v>6</v>
      </c>
      <c r="H35" s="45">
        <v>7</v>
      </c>
      <c r="I35" s="45">
        <v>8</v>
      </c>
      <c r="J35" s="45">
        <v>9</v>
      </c>
      <c r="K35" s="45">
        <v>10</v>
      </c>
      <c r="L35" s="45">
        <v>11</v>
      </c>
      <c r="M35" s="45">
        <v>12</v>
      </c>
      <c r="N35" s="19">
        <v>13</v>
      </c>
      <c r="O35" s="10" t="s">
        <v>15</v>
      </c>
      <c r="P35" s="44">
        <v>2</v>
      </c>
      <c r="Q35" s="45">
        <v>3</v>
      </c>
      <c r="R35" s="45">
        <v>4</v>
      </c>
      <c r="S35" s="45">
        <v>5</v>
      </c>
      <c r="T35" s="45">
        <v>6</v>
      </c>
      <c r="U35" s="45">
        <v>7</v>
      </c>
      <c r="V35" s="45">
        <v>8</v>
      </c>
      <c r="W35" s="45">
        <v>9</v>
      </c>
      <c r="X35" s="45">
        <v>10</v>
      </c>
      <c r="Y35" s="45">
        <v>11</v>
      </c>
      <c r="Z35" s="45">
        <v>12</v>
      </c>
      <c r="AA35" s="45">
        <v>13</v>
      </c>
    </row>
    <row r="36" spans="1:27" ht="2.1" hidden="1" customHeight="1" thickTop="1">
      <c r="A36" s="42">
        <v>0.1</v>
      </c>
      <c r="B36" s="47">
        <f t="shared" ref="B36:B45" si="2">-LOG(A36)</f>
        <v>1</v>
      </c>
      <c r="C36" s="57">
        <v>-6</v>
      </c>
      <c r="D36" s="58">
        <v>-4</v>
      </c>
      <c r="E36" s="58">
        <v>-2</v>
      </c>
      <c r="F36" s="58">
        <v>-0.1</v>
      </c>
      <c r="G36" s="58">
        <v>1.8</v>
      </c>
      <c r="H36" s="58">
        <v>3.7</v>
      </c>
      <c r="I36" s="58">
        <v>5.5</v>
      </c>
      <c r="J36" s="58">
        <v>7.4</v>
      </c>
      <c r="K36" s="58">
        <v>9.6999999999999993</v>
      </c>
      <c r="L36" s="58">
        <v>13.2</v>
      </c>
      <c r="M36" s="58">
        <v>16.5</v>
      </c>
      <c r="N36" s="59">
        <v>23.5</v>
      </c>
      <c r="O36" s="47">
        <f>-LOG(A36)</f>
        <v>1</v>
      </c>
      <c r="P36" s="61">
        <v>-4.4000000000000004</v>
      </c>
      <c r="Q36" s="62">
        <v>-2.9</v>
      </c>
      <c r="R36" s="62">
        <v>-1.4</v>
      </c>
      <c r="S36" s="62">
        <v>0</v>
      </c>
      <c r="T36" s="62">
        <v>1.2</v>
      </c>
      <c r="U36" s="62">
        <v>2.4</v>
      </c>
      <c r="V36" s="62">
        <v>3.7</v>
      </c>
      <c r="W36" s="62">
        <v>5</v>
      </c>
      <c r="X36" s="62">
        <v>6.6</v>
      </c>
      <c r="Y36" s="62">
        <v>8.8000000000000007</v>
      </c>
      <c r="Z36" s="62">
        <v>10.8</v>
      </c>
      <c r="AA36" s="63">
        <v>14.8</v>
      </c>
    </row>
    <row r="37" spans="1:27" ht="2.1" hidden="1" customHeight="1">
      <c r="A37" s="42">
        <v>0.01</v>
      </c>
      <c r="B37" s="40">
        <f t="shared" si="2"/>
        <v>2</v>
      </c>
      <c r="C37" s="15">
        <v>-1.2</v>
      </c>
      <c r="D37" s="9">
        <v>0.7</v>
      </c>
      <c r="E37" s="9">
        <v>2.7</v>
      </c>
      <c r="F37" s="9">
        <v>4.5</v>
      </c>
      <c r="G37" s="9">
        <v>6</v>
      </c>
      <c r="H37" s="9">
        <v>7.5</v>
      </c>
      <c r="I37" s="9">
        <v>9</v>
      </c>
      <c r="J37" s="9">
        <v>10.8</v>
      </c>
      <c r="K37" s="9">
        <v>12.9</v>
      </c>
      <c r="L37" s="9">
        <v>16.3</v>
      </c>
      <c r="M37" s="9">
        <v>19.5</v>
      </c>
      <c r="N37" s="54">
        <v>26.6</v>
      </c>
      <c r="O37" s="40">
        <f t="shared" ref="O37:O45" si="3">-LOG(A37)</f>
        <v>2</v>
      </c>
      <c r="P37" s="16">
        <v>0</v>
      </c>
      <c r="Q37" s="17">
        <v>1.7</v>
      </c>
      <c r="R37" s="17">
        <v>3.2</v>
      </c>
      <c r="S37" s="17">
        <v>4.4000000000000004</v>
      </c>
      <c r="T37" s="17">
        <v>5.5</v>
      </c>
      <c r="U37" s="17">
        <v>6.5</v>
      </c>
      <c r="V37" s="17">
        <v>7.6</v>
      </c>
      <c r="W37" s="17">
        <v>8.6999999999999993</v>
      </c>
      <c r="X37" s="17">
        <v>10.1</v>
      </c>
      <c r="Y37" s="17">
        <v>12.1</v>
      </c>
      <c r="Z37" s="17">
        <v>14</v>
      </c>
      <c r="AA37" s="64">
        <v>17.899999999999999</v>
      </c>
    </row>
    <row r="38" spans="1:27" ht="2.1" hidden="1" customHeight="1">
      <c r="A38" s="42">
        <v>1E-3</v>
      </c>
      <c r="B38" s="40">
        <f t="shared" si="2"/>
        <v>3</v>
      </c>
      <c r="C38" s="15">
        <v>1.2</v>
      </c>
      <c r="D38" s="9">
        <v>3.2</v>
      </c>
      <c r="E38" s="9">
        <v>5.2</v>
      </c>
      <c r="F38" s="9">
        <v>6.8</v>
      </c>
      <c r="G38" s="9">
        <v>8.1999999999999993</v>
      </c>
      <c r="H38" s="9">
        <v>9.5</v>
      </c>
      <c r="I38" s="9">
        <v>11</v>
      </c>
      <c r="J38" s="9">
        <v>12.6</v>
      </c>
      <c r="K38" s="9">
        <v>14.8</v>
      </c>
      <c r="L38" s="9">
        <v>18.100000000000001</v>
      </c>
      <c r="M38" s="9">
        <v>21.3</v>
      </c>
      <c r="N38" s="54">
        <v>28.3</v>
      </c>
      <c r="O38" s="40">
        <f t="shared" si="3"/>
        <v>3</v>
      </c>
      <c r="P38" s="16">
        <v>2.8</v>
      </c>
      <c r="Q38" s="17">
        <v>4.2</v>
      </c>
      <c r="R38" s="17">
        <v>5.6</v>
      </c>
      <c r="S38" s="17">
        <v>6.7</v>
      </c>
      <c r="T38" s="17">
        <v>7.7</v>
      </c>
      <c r="U38" s="17">
        <v>8.6</v>
      </c>
      <c r="V38" s="17">
        <v>9.6</v>
      </c>
      <c r="W38" s="17">
        <v>10.6</v>
      </c>
      <c r="X38" s="17">
        <v>12</v>
      </c>
      <c r="Y38" s="17">
        <v>14</v>
      </c>
      <c r="Z38" s="17">
        <v>15.8</v>
      </c>
      <c r="AA38" s="64">
        <v>19.600000000000001</v>
      </c>
    </row>
    <row r="39" spans="1:27" ht="2.1" hidden="1" customHeight="1">
      <c r="A39" s="42">
        <v>1E-4</v>
      </c>
      <c r="B39" s="40">
        <f t="shared" si="2"/>
        <v>4</v>
      </c>
      <c r="C39" s="15">
        <v>3.2</v>
      </c>
      <c r="D39" s="9">
        <v>4.8</v>
      </c>
      <c r="E39" s="9">
        <v>6.7</v>
      </c>
      <c r="F39" s="9">
        <v>8.1999999999999993</v>
      </c>
      <c r="G39" s="9">
        <v>9.6</v>
      </c>
      <c r="H39" s="9">
        <v>10.9</v>
      </c>
      <c r="I39" s="9">
        <v>12.3</v>
      </c>
      <c r="J39" s="9">
        <v>13.9</v>
      </c>
      <c r="K39" s="9">
        <v>16</v>
      </c>
      <c r="L39" s="9">
        <v>19.399999999999999</v>
      </c>
      <c r="M39" s="9">
        <v>22.5</v>
      </c>
      <c r="N39" s="54">
        <v>29.6</v>
      </c>
      <c r="O39" s="40">
        <f t="shared" si="3"/>
        <v>4</v>
      </c>
      <c r="P39" s="16">
        <v>4.5999999999999996</v>
      </c>
      <c r="Q39" s="17">
        <v>5.7</v>
      </c>
      <c r="R39" s="17">
        <v>7.1</v>
      </c>
      <c r="S39" s="17">
        <v>8.1999999999999993</v>
      </c>
      <c r="T39" s="17">
        <v>9.1</v>
      </c>
      <c r="U39" s="17">
        <v>10</v>
      </c>
      <c r="V39" s="17">
        <v>10.9</v>
      </c>
      <c r="W39" s="17">
        <v>12</v>
      </c>
      <c r="X39" s="17">
        <v>13.3</v>
      </c>
      <c r="Y39" s="17">
        <v>15.3</v>
      </c>
      <c r="Z39" s="17">
        <v>17.100000000000001</v>
      </c>
      <c r="AA39" s="64">
        <v>20.9</v>
      </c>
    </row>
    <row r="40" spans="1:27" ht="2.1" hidden="1" customHeight="1">
      <c r="A40" s="42">
        <v>1.0000000000000001E-5</v>
      </c>
      <c r="B40" s="40">
        <f t="shared" si="2"/>
        <v>5</v>
      </c>
      <c r="C40" s="15">
        <v>4.5</v>
      </c>
      <c r="D40" s="9">
        <v>6</v>
      </c>
      <c r="E40" s="9">
        <v>7.9</v>
      </c>
      <c r="F40" s="9">
        <v>9.3000000000000007</v>
      </c>
      <c r="G40" s="9">
        <v>10.6</v>
      </c>
      <c r="H40" s="9">
        <v>11.9</v>
      </c>
      <c r="I40" s="9">
        <v>13.3</v>
      </c>
      <c r="J40" s="9">
        <v>15</v>
      </c>
      <c r="K40" s="9">
        <v>17</v>
      </c>
      <c r="L40" s="9">
        <v>20.3</v>
      </c>
      <c r="M40" s="9">
        <v>23.5</v>
      </c>
      <c r="N40" s="54">
        <v>30.6</v>
      </c>
      <c r="O40" s="40">
        <f t="shared" si="3"/>
        <v>5</v>
      </c>
      <c r="P40" s="16">
        <v>5.9</v>
      </c>
      <c r="Q40" s="17">
        <v>6.9</v>
      </c>
      <c r="R40" s="17">
        <v>8.3000000000000007</v>
      </c>
      <c r="S40" s="17">
        <v>9.3000000000000007</v>
      </c>
      <c r="T40" s="17">
        <v>10.199999999999999</v>
      </c>
      <c r="U40" s="17">
        <v>11</v>
      </c>
      <c r="V40" s="17">
        <v>12</v>
      </c>
      <c r="W40" s="17">
        <v>13</v>
      </c>
      <c r="X40" s="17">
        <v>14.3</v>
      </c>
      <c r="Y40" s="17">
        <v>16.3</v>
      </c>
      <c r="Z40" s="17">
        <v>18</v>
      </c>
      <c r="AA40" s="64">
        <v>21.9</v>
      </c>
    </row>
    <row r="41" spans="1:27" ht="2.1" hidden="1" customHeight="1">
      <c r="A41" s="42">
        <v>9.9999999999999995E-7</v>
      </c>
      <c r="B41" s="40">
        <f t="shared" si="2"/>
        <v>6</v>
      </c>
      <c r="C41" s="15">
        <v>5.6</v>
      </c>
      <c r="D41" s="9">
        <v>7</v>
      </c>
      <c r="E41" s="9">
        <v>8.8000000000000007</v>
      </c>
      <c r="F41" s="9">
        <v>10.199999999999999</v>
      </c>
      <c r="G41" s="9">
        <v>11.5</v>
      </c>
      <c r="H41" s="9">
        <v>12.8</v>
      </c>
      <c r="I41" s="9">
        <v>14.2</v>
      </c>
      <c r="J41" s="9">
        <v>15.8</v>
      </c>
      <c r="K41" s="9">
        <v>17.8</v>
      </c>
      <c r="L41" s="9">
        <v>21.1</v>
      </c>
      <c r="M41" s="9">
        <v>24.3</v>
      </c>
      <c r="N41" s="54">
        <v>31.4</v>
      </c>
      <c r="O41" s="40">
        <f t="shared" si="3"/>
        <v>6</v>
      </c>
      <c r="P41" s="16">
        <v>6.8</v>
      </c>
      <c r="Q41" s="17">
        <v>7.9</v>
      </c>
      <c r="R41" s="17">
        <v>9.1999999999999993</v>
      </c>
      <c r="S41" s="17">
        <v>10.1</v>
      </c>
      <c r="T41" s="17">
        <v>11</v>
      </c>
      <c r="U41" s="17">
        <v>11.9</v>
      </c>
      <c r="V41" s="17">
        <v>12.8</v>
      </c>
      <c r="W41" s="17">
        <v>13.8</v>
      </c>
      <c r="X41" s="17">
        <v>15.1</v>
      </c>
      <c r="Y41" s="17">
        <v>17.100000000000001</v>
      </c>
      <c r="Z41" s="17">
        <v>18.899999999999999</v>
      </c>
      <c r="AA41" s="64">
        <v>22.7</v>
      </c>
    </row>
    <row r="42" spans="1:27" ht="2.1" hidden="1" customHeight="1">
      <c r="A42" s="42">
        <v>9.9999999999999995E-8</v>
      </c>
      <c r="B42" s="40">
        <f t="shared" si="2"/>
        <v>7</v>
      </c>
      <c r="C42" s="15">
        <v>6.4</v>
      </c>
      <c r="D42" s="9">
        <v>7.8</v>
      </c>
      <c r="E42" s="9">
        <v>9.6</v>
      </c>
      <c r="F42" s="9">
        <v>10.9</v>
      </c>
      <c r="G42" s="9">
        <v>12.2</v>
      </c>
      <c r="H42" s="9">
        <v>13.5</v>
      </c>
      <c r="I42" s="9">
        <v>14.8</v>
      </c>
      <c r="J42" s="9">
        <v>16.399999999999999</v>
      </c>
      <c r="K42" s="9">
        <v>18.5</v>
      </c>
      <c r="L42" s="9">
        <v>21.8</v>
      </c>
      <c r="M42" s="9">
        <v>25</v>
      </c>
      <c r="N42" s="54">
        <v>32</v>
      </c>
      <c r="O42" s="40">
        <f t="shared" si="3"/>
        <v>7</v>
      </c>
      <c r="P42" s="16">
        <v>7.6</v>
      </c>
      <c r="Q42" s="17">
        <v>8.6</v>
      </c>
      <c r="R42" s="17">
        <v>9.9</v>
      </c>
      <c r="S42" s="17">
        <v>10.9</v>
      </c>
      <c r="T42" s="17">
        <v>11.7</v>
      </c>
      <c r="U42" s="17">
        <v>12.6</v>
      </c>
      <c r="V42" s="17">
        <v>13.5</v>
      </c>
      <c r="W42" s="17">
        <v>14.5</v>
      </c>
      <c r="X42" s="17">
        <v>15.8</v>
      </c>
      <c r="Y42" s="17">
        <v>17.8</v>
      </c>
      <c r="Z42" s="17">
        <v>19.5</v>
      </c>
      <c r="AA42" s="64">
        <v>23.3</v>
      </c>
    </row>
    <row r="43" spans="1:27" ht="2.1" hidden="1" customHeight="1">
      <c r="A43" s="42">
        <v>1E-8</v>
      </c>
      <c r="B43" s="40">
        <f t="shared" si="2"/>
        <v>8</v>
      </c>
      <c r="C43" s="15">
        <v>7.1</v>
      </c>
      <c r="D43" s="9">
        <v>8.4</v>
      </c>
      <c r="E43" s="9">
        <v>10.199999999999999</v>
      </c>
      <c r="F43" s="9">
        <v>11.6</v>
      </c>
      <c r="G43" s="9">
        <v>12.8</v>
      </c>
      <c r="H43" s="9">
        <v>14.1</v>
      </c>
      <c r="I43" s="9">
        <v>15.4</v>
      </c>
      <c r="J43" s="9">
        <v>17</v>
      </c>
      <c r="K43" s="9">
        <v>19.100000000000001</v>
      </c>
      <c r="L43" s="9">
        <v>22.4</v>
      </c>
      <c r="M43" s="9">
        <v>25.5</v>
      </c>
      <c r="N43" s="54">
        <v>32.6</v>
      </c>
      <c r="O43" s="40">
        <f t="shared" si="3"/>
        <v>8</v>
      </c>
      <c r="P43" s="16">
        <v>8.3000000000000007</v>
      </c>
      <c r="Q43" s="17">
        <v>9.3000000000000007</v>
      </c>
      <c r="R43" s="17">
        <v>10.5</v>
      </c>
      <c r="S43" s="17">
        <v>11.5</v>
      </c>
      <c r="T43" s="17">
        <v>12.4</v>
      </c>
      <c r="U43" s="17">
        <v>13.2</v>
      </c>
      <c r="V43" s="17">
        <v>14.1</v>
      </c>
      <c r="W43" s="17">
        <v>15.1</v>
      </c>
      <c r="X43" s="17">
        <v>16.399999999999999</v>
      </c>
      <c r="Y43" s="17">
        <v>18.3</v>
      </c>
      <c r="Z43" s="17">
        <v>20.100000000000001</v>
      </c>
      <c r="AA43" s="64">
        <v>23.9</v>
      </c>
    </row>
    <row r="44" spans="1:27" ht="2.1" hidden="1" customHeight="1">
      <c r="A44" s="42">
        <v>1.0000000000000001E-9</v>
      </c>
      <c r="B44" s="40">
        <f t="shared" si="2"/>
        <v>9</v>
      </c>
      <c r="C44" s="15">
        <v>7.7</v>
      </c>
      <c r="D44" s="9">
        <v>9</v>
      </c>
      <c r="E44" s="9">
        <v>10.8</v>
      </c>
      <c r="F44" s="9">
        <v>12.1</v>
      </c>
      <c r="G44" s="9">
        <v>13.3</v>
      </c>
      <c r="H44" s="9">
        <v>14.6</v>
      </c>
      <c r="I44" s="9">
        <v>16</v>
      </c>
      <c r="J44" s="9">
        <v>17.600000000000001</v>
      </c>
      <c r="K44" s="9">
        <v>19.600000000000001</v>
      </c>
      <c r="L44" s="9">
        <v>22.9</v>
      </c>
      <c r="M44" s="9">
        <v>26</v>
      </c>
      <c r="N44" s="54">
        <v>33.1</v>
      </c>
      <c r="O44" s="40">
        <f t="shared" si="3"/>
        <v>9</v>
      </c>
      <c r="P44" s="16">
        <v>8.9</v>
      </c>
      <c r="Q44" s="17">
        <v>9.9</v>
      </c>
      <c r="R44" s="17">
        <v>11.1</v>
      </c>
      <c r="S44" s="17">
        <v>12</v>
      </c>
      <c r="T44" s="17">
        <v>12.9</v>
      </c>
      <c r="U44" s="17">
        <v>13.7</v>
      </c>
      <c r="V44" s="17">
        <v>14.6</v>
      </c>
      <c r="W44" s="17">
        <v>15.7</v>
      </c>
      <c r="X44" s="17">
        <v>16.899999999999999</v>
      </c>
      <c r="Y44" s="17">
        <v>18.899999999999999</v>
      </c>
      <c r="Z44" s="17">
        <v>20.6</v>
      </c>
      <c r="AA44" s="64">
        <v>24.4</v>
      </c>
    </row>
    <row r="45" spans="1:27" ht="2.1" hidden="1" customHeight="1" thickBot="1">
      <c r="A45" s="42">
        <v>1E-10</v>
      </c>
      <c r="B45" s="51">
        <f t="shared" si="2"/>
        <v>10</v>
      </c>
      <c r="C45" s="60">
        <v>8.1999999999999993</v>
      </c>
      <c r="D45" s="55">
        <v>9.5</v>
      </c>
      <c r="E45" s="55">
        <v>11.2</v>
      </c>
      <c r="F45" s="55">
        <v>12.6</v>
      </c>
      <c r="G45" s="55">
        <v>13.8</v>
      </c>
      <c r="H45" s="55">
        <v>15.1</v>
      </c>
      <c r="I45" s="55">
        <v>16.399999999999999</v>
      </c>
      <c r="J45" s="55">
        <v>18</v>
      </c>
      <c r="K45" s="55">
        <v>20.100000000000001</v>
      </c>
      <c r="L45" s="55">
        <v>23.4</v>
      </c>
      <c r="M45" s="55">
        <v>26.5</v>
      </c>
      <c r="N45" s="56">
        <v>33.6</v>
      </c>
      <c r="O45" s="51">
        <f t="shared" si="3"/>
        <v>10</v>
      </c>
      <c r="P45" s="65">
        <v>9.4</v>
      </c>
      <c r="Q45" s="66">
        <v>10.4</v>
      </c>
      <c r="R45" s="66">
        <v>11.6</v>
      </c>
      <c r="S45" s="66">
        <v>12.5</v>
      </c>
      <c r="T45" s="66">
        <v>13.4</v>
      </c>
      <c r="U45" s="66">
        <v>14.2</v>
      </c>
      <c r="V45" s="66">
        <v>15.1</v>
      </c>
      <c r="W45" s="66">
        <v>16.100000000000001</v>
      </c>
      <c r="X45" s="66">
        <v>17.399999999999999</v>
      </c>
      <c r="Y45" s="66">
        <v>19.3</v>
      </c>
      <c r="Z45" s="66">
        <v>21.1</v>
      </c>
      <c r="AA45" s="67">
        <v>24.9</v>
      </c>
    </row>
    <row r="46" spans="1:27" ht="2.1" hidden="1" customHeight="1" thickTop="1"/>
    <row r="47" spans="1:27" ht="2.1" hidden="1" customHeight="1">
      <c r="A47" s="11"/>
      <c r="C47" s="11"/>
      <c r="D47" s="11"/>
      <c r="E47" s="11"/>
      <c r="F47" s="11"/>
      <c r="G47" s="11"/>
      <c r="H47" s="13" t="s">
        <v>5</v>
      </c>
      <c r="I47" s="11"/>
    </row>
    <row r="48" spans="1:27" ht="2.1" hidden="1" customHeight="1">
      <c r="I48" s="12"/>
    </row>
    <row r="49" spans="1:27" ht="2.1" hidden="1" customHeight="1">
      <c r="A49" s="4" t="s">
        <v>6</v>
      </c>
      <c r="B49" s="10" t="s">
        <v>6</v>
      </c>
      <c r="C49" s="46">
        <v>1</v>
      </c>
      <c r="D49" s="46">
        <v>2</v>
      </c>
      <c r="E49" s="46">
        <v>3</v>
      </c>
      <c r="F49" s="46">
        <v>4</v>
      </c>
      <c r="G49" s="46">
        <v>5</v>
      </c>
      <c r="H49" s="46">
        <v>6</v>
      </c>
      <c r="I49" s="46">
        <v>7</v>
      </c>
      <c r="J49" s="46">
        <v>8</v>
      </c>
      <c r="K49" s="46">
        <v>9</v>
      </c>
      <c r="L49" s="46">
        <v>10</v>
      </c>
      <c r="M49" s="46">
        <v>12</v>
      </c>
      <c r="N49" s="46">
        <v>14</v>
      </c>
      <c r="O49" s="46">
        <v>16</v>
      </c>
      <c r="P49" s="46">
        <v>18</v>
      </c>
      <c r="Q49" s="46">
        <v>20</v>
      </c>
      <c r="R49" s="46">
        <v>24</v>
      </c>
      <c r="S49" s="46">
        <v>28</v>
      </c>
      <c r="T49" s="46">
        <v>32</v>
      </c>
      <c r="U49" s="46">
        <v>36</v>
      </c>
      <c r="V49" s="46">
        <v>40</v>
      </c>
      <c r="W49" s="46">
        <v>48</v>
      </c>
      <c r="X49" s="46">
        <v>56</v>
      </c>
      <c r="Y49" s="46">
        <v>64</v>
      </c>
      <c r="Z49" s="46">
        <v>72</v>
      </c>
      <c r="AA49" s="46">
        <v>80</v>
      </c>
    </row>
    <row r="50" spans="1:27" ht="2.1" hidden="1" customHeight="1" thickBot="1">
      <c r="A50" s="43" t="s">
        <v>7</v>
      </c>
      <c r="B50" s="10" t="s">
        <v>15</v>
      </c>
      <c r="C50" s="70">
        <v>2</v>
      </c>
      <c r="D50" s="71">
        <v>3</v>
      </c>
      <c r="E50" s="71">
        <v>4</v>
      </c>
      <c r="F50" s="71">
        <v>5</v>
      </c>
      <c r="G50" s="71">
        <v>6</v>
      </c>
      <c r="H50" s="71">
        <v>7</v>
      </c>
      <c r="I50" s="71">
        <v>8</v>
      </c>
      <c r="J50" s="71">
        <v>9</v>
      </c>
      <c r="K50" s="71">
        <v>10</v>
      </c>
      <c r="L50" s="71">
        <v>11</v>
      </c>
      <c r="M50" s="71">
        <v>12</v>
      </c>
      <c r="N50" s="71">
        <v>13</v>
      </c>
      <c r="O50" s="71">
        <v>14</v>
      </c>
      <c r="P50" s="71">
        <v>15</v>
      </c>
      <c r="Q50" s="71">
        <v>16</v>
      </c>
      <c r="R50" s="71">
        <v>17</v>
      </c>
      <c r="S50" s="71">
        <v>18</v>
      </c>
      <c r="T50" s="71">
        <v>19</v>
      </c>
      <c r="U50" s="71">
        <v>20</v>
      </c>
      <c r="V50" s="71">
        <v>21</v>
      </c>
      <c r="W50" s="71">
        <v>22</v>
      </c>
      <c r="X50" s="71">
        <v>23</v>
      </c>
      <c r="Y50" s="71">
        <v>24</v>
      </c>
      <c r="Z50" s="71">
        <v>25</v>
      </c>
      <c r="AA50" s="72">
        <v>26</v>
      </c>
    </row>
    <row r="51" spans="1:27" ht="2.1" hidden="1" customHeight="1" thickTop="1">
      <c r="A51" s="42">
        <v>0.1</v>
      </c>
      <c r="B51" s="40">
        <f t="shared" ref="B51:B60" si="4">-LOG(A51)</f>
        <v>1</v>
      </c>
      <c r="C51" s="9">
        <v>0</v>
      </c>
      <c r="D51" s="9">
        <v>1.98</v>
      </c>
      <c r="E51" s="9">
        <v>3.06</v>
      </c>
      <c r="F51" s="9">
        <v>3.96</v>
      </c>
      <c r="G51" s="9">
        <v>4.5599999999999996</v>
      </c>
      <c r="H51" s="9">
        <v>4.9400000000000004</v>
      </c>
      <c r="I51" s="9">
        <v>5.34</v>
      </c>
      <c r="J51" s="9">
        <v>5.74</v>
      </c>
      <c r="K51" s="9">
        <v>6.04</v>
      </c>
      <c r="L51" s="9">
        <v>6.34</v>
      </c>
      <c r="M51" s="9">
        <v>6.84</v>
      </c>
      <c r="N51" s="9">
        <v>7.24</v>
      </c>
      <c r="O51" s="9">
        <v>7.64</v>
      </c>
      <c r="P51" s="9">
        <v>7.94</v>
      </c>
      <c r="Q51" s="9">
        <v>8.24</v>
      </c>
      <c r="R51" s="9">
        <v>8.74</v>
      </c>
      <c r="S51" s="9">
        <v>9.14</v>
      </c>
      <c r="T51" s="9">
        <v>9.32</v>
      </c>
      <c r="U51" s="9">
        <v>9.6199999999999992</v>
      </c>
      <c r="V51" s="9">
        <v>9.82</v>
      </c>
      <c r="W51" s="9">
        <v>10.32</v>
      </c>
      <c r="X51" s="9">
        <v>10.72</v>
      </c>
      <c r="Y51" s="9">
        <v>11.02</v>
      </c>
      <c r="Z51" s="9">
        <v>11.32</v>
      </c>
      <c r="AA51" s="54">
        <v>11.52</v>
      </c>
    </row>
    <row r="52" spans="1:27" ht="2.1" hidden="1" customHeight="1">
      <c r="A52" s="42">
        <v>0.01</v>
      </c>
      <c r="B52" s="40">
        <f t="shared" si="4"/>
        <v>2</v>
      </c>
      <c r="C52" s="14">
        <v>0</v>
      </c>
      <c r="D52" s="9">
        <v>2.1</v>
      </c>
      <c r="E52" s="9">
        <v>3.3</v>
      </c>
      <c r="F52" s="9">
        <v>4.2</v>
      </c>
      <c r="G52" s="9">
        <v>4.8</v>
      </c>
      <c r="H52" s="9">
        <v>5.3</v>
      </c>
      <c r="I52" s="9">
        <v>5.7</v>
      </c>
      <c r="J52" s="9">
        <v>6.1</v>
      </c>
      <c r="K52" s="9">
        <v>6.4</v>
      </c>
      <c r="L52" s="9">
        <v>6.7</v>
      </c>
      <c r="M52" s="9">
        <v>7.2</v>
      </c>
      <c r="N52" s="9">
        <v>7.6</v>
      </c>
      <c r="O52" s="9">
        <v>8</v>
      </c>
      <c r="P52" s="9">
        <v>8.3000000000000007</v>
      </c>
      <c r="Q52" s="9">
        <v>8.6</v>
      </c>
      <c r="R52" s="9">
        <v>9.1</v>
      </c>
      <c r="S52" s="9">
        <v>9.5</v>
      </c>
      <c r="T52" s="9">
        <v>9.8000000000000007</v>
      </c>
      <c r="U52" s="9">
        <v>10.1</v>
      </c>
      <c r="V52" s="9">
        <v>10.3</v>
      </c>
      <c r="W52" s="9">
        <v>10.8</v>
      </c>
      <c r="X52" s="9">
        <v>11.2</v>
      </c>
      <c r="Y52" s="9">
        <v>11.5</v>
      </c>
      <c r="Z52" s="9">
        <v>11.8</v>
      </c>
      <c r="AA52" s="54">
        <v>12</v>
      </c>
    </row>
    <row r="53" spans="1:27" ht="2.1" hidden="1" customHeight="1">
      <c r="A53" s="42">
        <v>1E-3</v>
      </c>
      <c r="B53" s="40">
        <f t="shared" si="4"/>
        <v>3</v>
      </c>
      <c r="C53" s="14">
        <v>0</v>
      </c>
      <c r="D53" s="9">
        <v>2.2000000000000002</v>
      </c>
      <c r="E53" s="9">
        <v>3.5</v>
      </c>
      <c r="F53" s="9">
        <v>4.4000000000000004</v>
      </c>
      <c r="G53" s="9">
        <v>5</v>
      </c>
      <c r="H53" s="9">
        <v>5.6</v>
      </c>
      <c r="I53" s="9">
        <v>6</v>
      </c>
      <c r="J53" s="9">
        <v>6.4</v>
      </c>
      <c r="K53" s="9">
        <v>6.7</v>
      </c>
      <c r="L53" s="9">
        <v>7</v>
      </c>
      <c r="M53" s="9">
        <v>7.5</v>
      </c>
      <c r="N53" s="9">
        <v>7.9</v>
      </c>
      <c r="O53" s="9">
        <v>8.3000000000000007</v>
      </c>
      <c r="P53" s="9">
        <v>8.6</v>
      </c>
      <c r="Q53" s="9">
        <v>8.9</v>
      </c>
      <c r="R53" s="9">
        <v>9.4</v>
      </c>
      <c r="S53" s="9">
        <v>9.8000000000000007</v>
      </c>
      <c r="T53" s="9">
        <v>10.199999999999999</v>
      </c>
      <c r="U53" s="9">
        <v>10.5</v>
      </c>
      <c r="V53" s="9">
        <v>10.7</v>
      </c>
      <c r="W53" s="9">
        <v>11.2</v>
      </c>
      <c r="X53" s="9">
        <v>11.6</v>
      </c>
      <c r="Y53" s="9">
        <v>11.9</v>
      </c>
      <c r="Z53" s="9">
        <v>12.2</v>
      </c>
      <c r="AA53" s="54">
        <v>12.4</v>
      </c>
    </row>
    <row r="54" spans="1:27" ht="2.1" hidden="1" customHeight="1">
      <c r="A54" s="42">
        <v>1E-4</v>
      </c>
      <c r="B54" s="40">
        <f t="shared" si="4"/>
        <v>4</v>
      </c>
      <c r="C54" s="14">
        <v>0</v>
      </c>
      <c r="D54" s="9">
        <v>2.2999999999999998</v>
      </c>
      <c r="E54" s="9">
        <v>3.7</v>
      </c>
      <c r="F54" s="9">
        <v>4.5999999999999996</v>
      </c>
      <c r="G54" s="9">
        <v>5.2</v>
      </c>
      <c r="H54" s="9">
        <v>5.8</v>
      </c>
      <c r="I54" s="9">
        <v>6.2</v>
      </c>
      <c r="J54" s="9">
        <v>6.6</v>
      </c>
      <c r="K54" s="9">
        <v>7</v>
      </c>
      <c r="L54" s="9">
        <v>7.3</v>
      </c>
      <c r="M54" s="9">
        <v>7.8</v>
      </c>
      <c r="N54" s="9">
        <v>8.1999999999999993</v>
      </c>
      <c r="O54" s="9">
        <v>8.6</v>
      </c>
      <c r="P54" s="9">
        <v>8.9</v>
      </c>
      <c r="Q54" s="9">
        <v>9.1999999999999993</v>
      </c>
      <c r="R54" s="9">
        <v>9.6999999999999993</v>
      </c>
      <c r="S54" s="9">
        <v>10.1</v>
      </c>
      <c r="T54" s="9">
        <v>10.5</v>
      </c>
      <c r="U54" s="9">
        <v>10.8</v>
      </c>
      <c r="V54" s="9">
        <v>11</v>
      </c>
      <c r="W54" s="9">
        <v>11.6</v>
      </c>
      <c r="X54" s="9">
        <v>12</v>
      </c>
      <c r="Y54" s="9">
        <v>12.3</v>
      </c>
      <c r="Z54" s="9">
        <v>12.6</v>
      </c>
      <c r="AA54" s="54">
        <v>12.8</v>
      </c>
    </row>
    <row r="55" spans="1:27" ht="2.1" hidden="1" customHeight="1">
      <c r="A55" s="42">
        <v>1.0000000000000001E-5</v>
      </c>
      <c r="B55" s="40">
        <f t="shared" si="4"/>
        <v>5</v>
      </c>
      <c r="C55" s="14">
        <v>0</v>
      </c>
      <c r="D55" s="9">
        <v>2.4</v>
      </c>
      <c r="E55" s="9">
        <v>3.8</v>
      </c>
      <c r="F55" s="9">
        <v>4.7</v>
      </c>
      <c r="G55" s="9">
        <v>5.4</v>
      </c>
      <c r="H55" s="9">
        <v>6</v>
      </c>
      <c r="I55" s="9">
        <v>6.4</v>
      </c>
      <c r="J55" s="9">
        <v>6.8</v>
      </c>
      <c r="K55" s="9">
        <v>7.2</v>
      </c>
      <c r="L55" s="9">
        <v>7.5</v>
      </c>
      <c r="M55" s="9">
        <v>8</v>
      </c>
      <c r="N55" s="9">
        <v>8.5</v>
      </c>
      <c r="O55" s="9">
        <v>8.9</v>
      </c>
      <c r="P55" s="9">
        <v>9.1999999999999993</v>
      </c>
      <c r="Q55" s="9">
        <v>9.5</v>
      </c>
      <c r="R55" s="9">
        <v>10</v>
      </c>
      <c r="S55" s="9">
        <v>10.4</v>
      </c>
      <c r="T55" s="9">
        <v>10.8</v>
      </c>
      <c r="U55" s="9">
        <v>11.1</v>
      </c>
      <c r="V55" s="9">
        <v>11.3</v>
      </c>
      <c r="W55" s="9">
        <v>11.9</v>
      </c>
      <c r="X55" s="9">
        <v>12.3</v>
      </c>
      <c r="Y55" s="9">
        <v>12.6</v>
      </c>
      <c r="Z55" s="9">
        <v>12.9</v>
      </c>
      <c r="AA55" s="54">
        <v>13.1</v>
      </c>
    </row>
    <row r="56" spans="1:27" ht="2.1" hidden="1" customHeight="1">
      <c r="A56" s="42">
        <v>9.9999999999999995E-7</v>
      </c>
      <c r="B56" s="40">
        <f t="shared" si="4"/>
        <v>6</v>
      </c>
      <c r="C56" s="14">
        <v>0</v>
      </c>
      <c r="D56" s="9">
        <v>2.5</v>
      </c>
      <c r="E56" s="9">
        <v>3.9</v>
      </c>
      <c r="F56" s="9">
        <v>4.8</v>
      </c>
      <c r="G56" s="9">
        <v>5.5</v>
      </c>
      <c r="H56" s="9">
        <v>6.1</v>
      </c>
      <c r="I56" s="9">
        <v>6.6</v>
      </c>
      <c r="J56" s="9">
        <v>7</v>
      </c>
      <c r="K56" s="9">
        <v>7.4</v>
      </c>
      <c r="L56" s="9">
        <v>7.7</v>
      </c>
      <c r="M56" s="9">
        <v>8.1999999999999993</v>
      </c>
      <c r="N56" s="9">
        <v>8.6999999999999993</v>
      </c>
      <c r="O56" s="9">
        <v>9.1</v>
      </c>
      <c r="P56" s="9">
        <v>9.4</v>
      </c>
      <c r="Q56" s="9">
        <v>9.6999999999999993</v>
      </c>
      <c r="R56" s="9">
        <v>10.199999999999999</v>
      </c>
      <c r="S56" s="9">
        <v>10.6</v>
      </c>
      <c r="T56" s="9">
        <v>11</v>
      </c>
      <c r="U56" s="9">
        <v>11.4</v>
      </c>
      <c r="V56" s="9">
        <v>11.6</v>
      </c>
      <c r="W56" s="9">
        <v>12.2</v>
      </c>
      <c r="X56" s="9">
        <v>12.6</v>
      </c>
      <c r="Y56" s="9">
        <v>12.9</v>
      </c>
      <c r="Z56" s="9">
        <v>13.2</v>
      </c>
      <c r="AA56" s="54">
        <v>13.4</v>
      </c>
    </row>
    <row r="57" spans="1:27" ht="2.1" hidden="1" customHeight="1">
      <c r="A57" s="42">
        <v>9.9999999999999995E-8</v>
      </c>
      <c r="B57" s="40">
        <f t="shared" si="4"/>
        <v>7</v>
      </c>
      <c r="C57" s="14">
        <v>0</v>
      </c>
      <c r="D57" s="14">
        <v>2.5499999999999998</v>
      </c>
      <c r="E57" s="14">
        <v>3.95</v>
      </c>
      <c r="F57" s="14">
        <v>4.8499999999999996</v>
      </c>
      <c r="G57" s="14">
        <v>5.6</v>
      </c>
      <c r="H57" s="14">
        <v>6.2</v>
      </c>
      <c r="I57" s="14">
        <v>6.7</v>
      </c>
      <c r="J57" s="14">
        <v>7.1</v>
      </c>
      <c r="K57" s="14">
        <v>7.5</v>
      </c>
      <c r="L57" s="14">
        <v>7.8</v>
      </c>
      <c r="M57" s="14">
        <v>8.3000000000000007</v>
      </c>
      <c r="N57" s="14">
        <v>8.8000000000000007</v>
      </c>
      <c r="O57" s="14">
        <v>9.1999999999999993</v>
      </c>
      <c r="P57" s="14">
        <v>9.5500000000000007</v>
      </c>
      <c r="Q57" s="14">
        <v>9.85</v>
      </c>
      <c r="R57" s="14">
        <v>10.35</v>
      </c>
      <c r="S57" s="14">
        <v>10.75</v>
      </c>
      <c r="T57" s="14">
        <v>11.15</v>
      </c>
      <c r="U57" s="14">
        <v>11.55</v>
      </c>
      <c r="V57" s="14">
        <v>11.75</v>
      </c>
      <c r="W57" s="14">
        <v>12.35</v>
      </c>
      <c r="X57" s="14">
        <v>12.75</v>
      </c>
      <c r="Y57" s="14">
        <v>13.05</v>
      </c>
      <c r="Z57" s="14">
        <v>13.35</v>
      </c>
      <c r="AA57" s="68">
        <f>(AA56+AA58)/2</f>
        <v>13.55</v>
      </c>
    </row>
    <row r="58" spans="1:27" ht="2.1" hidden="1" customHeight="1">
      <c r="A58" s="42">
        <v>1E-8</v>
      </c>
      <c r="B58" s="40">
        <f t="shared" si="4"/>
        <v>8</v>
      </c>
      <c r="C58" s="14">
        <v>0</v>
      </c>
      <c r="D58" s="9">
        <v>2.6</v>
      </c>
      <c r="E58" s="9">
        <v>4</v>
      </c>
      <c r="F58" s="9">
        <v>4.9000000000000004</v>
      </c>
      <c r="G58" s="9">
        <v>5.7</v>
      </c>
      <c r="H58" s="9">
        <v>6.3</v>
      </c>
      <c r="I58" s="9">
        <v>6.8</v>
      </c>
      <c r="J58" s="9">
        <v>7.2</v>
      </c>
      <c r="K58" s="9">
        <v>7.6</v>
      </c>
      <c r="L58" s="9">
        <v>7.9</v>
      </c>
      <c r="M58" s="9">
        <v>8.4</v>
      </c>
      <c r="N58" s="9">
        <v>8.9</v>
      </c>
      <c r="O58" s="9">
        <v>9.3000000000000007</v>
      </c>
      <c r="P58" s="9">
        <v>9.6999999999999993</v>
      </c>
      <c r="Q58" s="9">
        <v>10</v>
      </c>
      <c r="R58" s="9">
        <v>10.5</v>
      </c>
      <c r="S58" s="9">
        <v>10.9</v>
      </c>
      <c r="T58" s="9">
        <v>11.3</v>
      </c>
      <c r="U58" s="9">
        <v>11.7</v>
      </c>
      <c r="V58" s="9">
        <v>11.9</v>
      </c>
      <c r="W58" s="9">
        <v>12.5</v>
      </c>
      <c r="X58" s="9">
        <v>12.9</v>
      </c>
      <c r="Y58" s="9">
        <v>13.2</v>
      </c>
      <c r="Z58" s="9">
        <v>13.5</v>
      </c>
      <c r="AA58" s="54">
        <v>13.7</v>
      </c>
    </row>
    <row r="59" spans="1:27" ht="2.1" hidden="1" customHeight="1">
      <c r="A59" s="42">
        <v>1.0000000000000001E-9</v>
      </c>
      <c r="B59" s="40">
        <f t="shared" si="4"/>
        <v>9</v>
      </c>
      <c r="C59" s="14">
        <v>0</v>
      </c>
      <c r="D59" s="14">
        <v>2.6</v>
      </c>
      <c r="E59" s="14">
        <v>4.05</v>
      </c>
      <c r="F59" s="14">
        <v>5</v>
      </c>
      <c r="G59" s="14">
        <v>5.75</v>
      </c>
      <c r="H59" s="14">
        <v>6.35</v>
      </c>
      <c r="I59" s="14">
        <v>6.9</v>
      </c>
      <c r="J59" s="14">
        <v>7.3</v>
      </c>
      <c r="K59" s="14">
        <v>7.7</v>
      </c>
      <c r="L59" s="14">
        <v>8</v>
      </c>
      <c r="M59" s="14">
        <v>8.5</v>
      </c>
      <c r="N59" s="14">
        <v>9</v>
      </c>
      <c r="O59" s="14">
        <v>9.4</v>
      </c>
      <c r="P59" s="14">
        <v>9.8000000000000007</v>
      </c>
      <c r="Q59" s="14">
        <v>10.1</v>
      </c>
      <c r="R59" s="14">
        <v>10.6</v>
      </c>
      <c r="S59" s="14">
        <v>11</v>
      </c>
      <c r="T59" s="14">
        <v>11.4</v>
      </c>
      <c r="U59" s="14">
        <v>11.8</v>
      </c>
      <c r="V59" s="14">
        <v>12.05</v>
      </c>
      <c r="W59" s="14">
        <v>12.65</v>
      </c>
      <c r="X59" s="14">
        <v>13.05</v>
      </c>
      <c r="Y59" s="14">
        <v>13.35</v>
      </c>
      <c r="Z59" s="14">
        <v>13.65</v>
      </c>
      <c r="AA59" s="68">
        <f>(AA58+AA60)/2</f>
        <v>13.85</v>
      </c>
    </row>
    <row r="60" spans="1:27" ht="2.1" hidden="1" customHeight="1" thickBot="1">
      <c r="A60" s="42">
        <v>1E-10</v>
      </c>
      <c r="B60" s="51">
        <f t="shared" si="4"/>
        <v>10</v>
      </c>
      <c r="C60" s="69">
        <v>0</v>
      </c>
      <c r="D60" s="55">
        <v>2.6</v>
      </c>
      <c r="E60" s="55">
        <v>4.0999999999999996</v>
      </c>
      <c r="F60" s="55">
        <v>5.0999999999999996</v>
      </c>
      <c r="G60" s="55">
        <v>5.8</v>
      </c>
      <c r="H60" s="55">
        <v>6.4</v>
      </c>
      <c r="I60" s="55">
        <v>7</v>
      </c>
      <c r="J60" s="55">
        <v>7.4</v>
      </c>
      <c r="K60" s="55">
        <v>7.8</v>
      </c>
      <c r="L60" s="55">
        <v>8.1</v>
      </c>
      <c r="M60" s="55">
        <v>8.6</v>
      </c>
      <c r="N60" s="55">
        <v>9.1</v>
      </c>
      <c r="O60" s="55">
        <v>9.5</v>
      </c>
      <c r="P60" s="55">
        <v>9.9</v>
      </c>
      <c r="Q60" s="55">
        <v>10.199999999999999</v>
      </c>
      <c r="R60" s="55">
        <v>10.7</v>
      </c>
      <c r="S60" s="55">
        <v>11.1</v>
      </c>
      <c r="T60" s="55">
        <v>11.5</v>
      </c>
      <c r="U60" s="55">
        <v>11.9</v>
      </c>
      <c r="V60" s="55">
        <v>12.2</v>
      </c>
      <c r="W60" s="55">
        <v>12.8</v>
      </c>
      <c r="X60" s="55">
        <v>13.2</v>
      </c>
      <c r="Y60" s="55">
        <v>13.5</v>
      </c>
      <c r="Z60" s="55">
        <v>13.8</v>
      </c>
      <c r="AA60" s="56">
        <v>14</v>
      </c>
    </row>
    <row r="61" spans="1:27" ht="2.1" hidden="1" customHeight="1" thickTop="1"/>
    <row r="62" spans="1:27" ht="2.1" hidden="1" customHeight="1">
      <c r="A62" s="22"/>
      <c r="B62" s="22"/>
      <c r="E62" s="22" t="s">
        <v>6</v>
      </c>
      <c r="F62" s="22" t="s">
        <v>8</v>
      </c>
    </row>
    <row r="63" spans="1:27" ht="2.1" hidden="1" customHeight="1">
      <c r="A63" s="18"/>
      <c r="B63" s="22"/>
      <c r="C63" s="146"/>
      <c r="D63" s="147"/>
      <c r="E63" s="4">
        <v>1</v>
      </c>
      <c r="F63" s="24">
        <v>2</v>
      </c>
      <c r="G63" s="4">
        <v>1</v>
      </c>
      <c r="J63" s="22" t="s">
        <v>7</v>
      </c>
      <c r="K63" s="37" t="s">
        <v>0</v>
      </c>
    </row>
    <row r="64" spans="1:27" ht="2.1" hidden="1" customHeight="1">
      <c r="E64" s="4">
        <v>2</v>
      </c>
      <c r="F64" s="8">
        <v>3</v>
      </c>
      <c r="G64" s="4">
        <v>2</v>
      </c>
      <c r="J64" s="83">
        <f>-LOG(D94)</f>
        <v>4</v>
      </c>
      <c r="K64" s="22">
        <f>VLOOKUP(J64,B79:B88,1)</f>
        <v>4</v>
      </c>
    </row>
    <row r="65" spans="1:25" ht="2.1" hidden="1" customHeight="1">
      <c r="A65" s="11" t="s">
        <v>2</v>
      </c>
      <c r="B65" s="20" t="s">
        <v>1</v>
      </c>
      <c r="E65" s="4">
        <v>3</v>
      </c>
      <c r="F65" s="8">
        <v>4</v>
      </c>
      <c r="G65" s="4">
        <v>3</v>
      </c>
      <c r="H65" s="19"/>
      <c r="I65" s="19"/>
      <c r="M65" s="19"/>
      <c r="N65" s="19"/>
    </row>
    <row r="66" spans="1:25" ht="2.1" hidden="1" customHeight="1">
      <c r="A66" s="19">
        <v>0.05</v>
      </c>
      <c r="B66" s="19">
        <v>2</v>
      </c>
      <c r="C66" s="19">
        <v>0.05</v>
      </c>
      <c r="E66" s="4">
        <v>4</v>
      </c>
      <c r="F66" s="8">
        <v>5</v>
      </c>
      <c r="G66" s="4">
        <v>4</v>
      </c>
      <c r="H66" s="19"/>
      <c r="I66" s="19"/>
      <c r="J66" s="23" t="s">
        <v>2</v>
      </c>
      <c r="K66" s="37" t="s">
        <v>1</v>
      </c>
      <c r="L66" s="22"/>
      <c r="M66" s="19"/>
      <c r="N66" s="19"/>
    </row>
    <row r="67" spans="1:25" ht="2.1" hidden="1" customHeight="1">
      <c r="A67" s="19">
        <v>0.1</v>
      </c>
      <c r="B67" s="19">
        <v>3</v>
      </c>
      <c r="C67" s="19">
        <v>0.1</v>
      </c>
      <c r="E67" s="4">
        <v>5</v>
      </c>
      <c r="F67" s="8">
        <v>6</v>
      </c>
      <c r="G67" s="4">
        <v>5</v>
      </c>
      <c r="J67" s="25">
        <f>B94</f>
        <v>0.8</v>
      </c>
      <c r="K67" s="22">
        <f>VLOOKUP(J67,A66:B77,2)</f>
        <v>10</v>
      </c>
    </row>
    <row r="68" spans="1:25" ht="2.1" hidden="1" customHeight="1">
      <c r="A68" s="19">
        <v>0.2</v>
      </c>
      <c r="B68" s="19">
        <v>4</v>
      </c>
      <c r="C68" s="19">
        <v>0.2</v>
      </c>
      <c r="E68" s="4">
        <v>6</v>
      </c>
      <c r="F68" s="8">
        <v>7</v>
      </c>
      <c r="G68" s="4">
        <v>6</v>
      </c>
      <c r="L68" s="19"/>
    </row>
    <row r="69" spans="1:25" ht="2.1" hidden="1" customHeight="1">
      <c r="A69" s="19">
        <v>0.3</v>
      </c>
      <c r="B69" s="19">
        <v>5</v>
      </c>
      <c r="C69" s="19">
        <v>0.3</v>
      </c>
      <c r="E69" s="4">
        <v>7</v>
      </c>
      <c r="F69" s="8">
        <v>8</v>
      </c>
      <c r="G69" s="4">
        <v>7</v>
      </c>
      <c r="J69" s="23" t="s">
        <v>3</v>
      </c>
      <c r="K69" s="37" t="s">
        <v>1</v>
      </c>
      <c r="L69" s="22"/>
    </row>
    <row r="70" spans="1:25" ht="2.1" hidden="1" customHeight="1">
      <c r="A70" s="19">
        <v>0.4</v>
      </c>
      <c r="B70" s="19">
        <v>6</v>
      </c>
      <c r="C70" s="19">
        <v>0.4</v>
      </c>
      <c r="E70" s="4">
        <v>8</v>
      </c>
      <c r="F70" s="8">
        <v>9</v>
      </c>
      <c r="G70" s="4">
        <v>8</v>
      </c>
      <c r="J70" s="21">
        <f>F94</f>
        <v>20</v>
      </c>
      <c r="K70" s="22">
        <f>VLOOKUP(J70,E63:F87,2)</f>
        <v>16</v>
      </c>
    </row>
    <row r="71" spans="1:25" ht="2.1" hidden="1" customHeight="1">
      <c r="A71" s="19">
        <v>0.5</v>
      </c>
      <c r="B71" s="19">
        <v>7</v>
      </c>
      <c r="C71" s="19">
        <v>0.5</v>
      </c>
      <c r="E71" s="4">
        <v>9</v>
      </c>
      <c r="F71" s="8">
        <v>10</v>
      </c>
      <c r="G71" s="4">
        <v>9</v>
      </c>
      <c r="J71" s="21"/>
      <c r="K71" s="22"/>
    </row>
    <row r="72" spans="1:25" ht="2.1" hidden="1" customHeight="1">
      <c r="A72" s="19">
        <v>0.6</v>
      </c>
      <c r="B72" s="19">
        <v>8</v>
      </c>
      <c r="C72" s="19">
        <v>0.6</v>
      </c>
      <c r="E72" s="4">
        <v>10</v>
      </c>
      <c r="F72" s="8">
        <v>11</v>
      </c>
      <c r="G72" s="4">
        <v>10</v>
      </c>
      <c r="J72" s="1" t="s">
        <v>9</v>
      </c>
      <c r="P72" s="1" t="s">
        <v>10</v>
      </c>
      <c r="V72" s="1" t="s">
        <v>11</v>
      </c>
    </row>
    <row r="73" spans="1:25" ht="2.1" hidden="1" customHeight="1">
      <c r="A73" s="19">
        <v>0.7</v>
      </c>
      <c r="B73" s="19">
        <v>9</v>
      </c>
      <c r="C73" s="19">
        <v>0.7</v>
      </c>
      <c r="E73" s="4">
        <v>12</v>
      </c>
      <c r="F73" s="8">
        <v>12</v>
      </c>
      <c r="G73" s="4">
        <v>12</v>
      </c>
    </row>
    <row r="74" spans="1:25" ht="2.1" hidden="1" customHeight="1">
      <c r="A74" s="19">
        <v>0.8</v>
      </c>
      <c r="B74" s="19">
        <v>10</v>
      </c>
      <c r="C74" s="19">
        <v>0.8</v>
      </c>
      <c r="E74" s="4">
        <v>14</v>
      </c>
      <c r="F74" s="8">
        <v>13</v>
      </c>
      <c r="G74" s="4">
        <v>14</v>
      </c>
      <c r="I74" s="27"/>
      <c r="J74" s="34">
        <f>VLOOKUP($K$67,$B$66:$C$77,2)</f>
        <v>0.8</v>
      </c>
      <c r="K74" s="34"/>
      <c r="L74" s="34">
        <f>VLOOKUP($K$67+1,$B$66:$C$77,2)</f>
        <v>0.9</v>
      </c>
      <c r="M74" s="35"/>
      <c r="O74" s="27"/>
      <c r="P74" s="34">
        <f>VLOOKUP($K$67,$B$66:$C$77,2)</f>
        <v>0.8</v>
      </c>
      <c r="Q74" s="34"/>
      <c r="R74" s="34">
        <f>VLOOKUP($K$67+1,$B$66:$C$77,2)</f>
        <v>0.9</v>
      </c>
      <c r="S74" s="35"/>
      <c r="U74" s="27"/>
      <c r="V74" s="34">
        <f>VLOOKUP($K$67,$B$66:$C$77,2)</f>
        <v>0.8</v>
      </c>
      <c r="W74" s="34"/>
      <c r="X74" s="34">
        <f>VLOOKUP($K$67+1,$B$66:$C$77,2)</f>
        <v>0.9</v>
      </c>
      <c r="Y74" s="35"/>
    </row>
    <row r="75" spans="1:25" ht="2.1" hidden="1" customHeight="1">
      <c r="A75" s="19">
        <v>0.9</v>
      </c>
      <c r="B75" s="19">
        <v>11</v>
      </c>
      <c r="C75" s="19">
        <v>0.9</v>
      </c>
      <c r="E75" s="4">
        <v>16</v>
      </c>
      <c r="F75" s="8">
        <v>14</v>
      </c>
      <c r="G75" s="4">
        <v>16</v>
      </c>
      <c r="I75" s="36">
        <f>$K$64</f>
        <v>4</v>
      </c>
      <c r="J75" s="141">
        <f>VLOOKUP($K$64,$B$6:$N$15,$K$67)</f>
        <v>11</v>
      </c>
      <c r="K75" s="141"/>
      <c r="L75" s="141">
        <f>VLOOKUP($K$64,$B$6:$N$15,$K$67+1)</f>
        <v>11.7</v>
      </c>
      <c r="M75" s="142"/>
      <c r="O75" s="36">
        <f>$K$64</f>
        <v>4</v>
      </c>
      <c r="P75" s="141">
        <f>VLOOKUP($K$64,$B$36:$N$45,$K$67)</f>
        <v>16</v>
      </c>
      <c r="Q75" s="141"/>
      <c r="R75" s="141">
        <f>VLOOKUP($K$64,$B$36:$N$45,$K$67+1)</f>
        <v>19.399999999999999</v>
      </c>
      <c r="S75" s="142"/>
      <c r="U75" s="36">
        <f>$K$64</f>
        <v>4</v>
      </c>
      <c r="V75" s="141">
        <f>VLOOKUP($K$64,$O$36:$AA$45,$K$67)</f>
        <v>13.3</v>
      </c>
      <c r="W75" s="141"/>
      <c r="X75" s="141">
        <f>VLOOKUP($K$64,$O$36:$AA$45,$K$67+1)</f>
        <v>15.3</v>
      </c>
      <c r="Y75" s="142"/>
    </row>
    <row r="76" spans="1:25" ht="2.1" hidden="1" customHeight="1">
      <c r="A76" s="19">
        <v>0.95</v>
      </c>
      <c r="B76" s="19">
        <v>12</v>
      </c>
      <c r="C76" s="19">
        <v>0.95</v>
      </c>
      <c r="E76" s="4">
        <v>18</v>
      </c>
      <c r="F76" s="8">
        <v>15</v>
      </c>
      <c r="G76" s="4">
        <v>18</v>
      </c>
      <c r="I76" s="28"/>
      <c r="J76" s="143">
        <f>(J77-J75)*($J$64-$I$75)/($I$77-$I$75)+J75</f>
        <v>11</v>
      </c>
      <c r="K76" s="143"/>
      <c r="L76" s="143">
        <f>(L77-L75)*($J$64-$I$75)/($I$77-$I$75)+L75</f>
        <v>11.7</v>
      </c>
      <c r="M76" s="144"/>
      <c r="O76" s="28"/>
      <c r="P76" s="143">
        <f>(P77-P75)*($J$64-$I$75)/($I$77-$I$75)+P75</f>
        <v>16</v>
      </c>
      <c r="Q76" s="143"/>
      <c r="R76" s="143">
        <f>(R77-R75)*($J$64-$I$75)/($I$77-$I$75)+R75</f>
        <v>19.399999999999999</v>
      </c>
      <c r="S76" s="144"/>
      <c r="U76" s="28"/>
      <c r="V76" s="143">
        <f>(V77-V75)*($J$64-$I$75)/($I$77-$I$75)+V75</f>
        <v>13.3</v>
      </c>
      <c r="W76" s="143"/>
      <c r="X76" s="143">
        <f>(X77-X75)*($J$64-$I$75)/($I$77-$I$75)+X75</f>
        <v>15.3</v>
      </c>
      <c r="Y76" s="144"/>
    </row>
    <row r="77" spans="1:25" ht="2.1" hidden="1" customHeight="1">
      <c r="A77" s="84">
        <v>0.99000999999999995</v>
      </c>
      <c r="B77" s="19">
        <v>13</v>
      </c>
      <c r="C77" s="19">
        <v>0.99</v>
      </c>
      <c r="E77" s="4">
        <v>20</v>
      </c>
      <c r="F77" s="8">
        <v>16</v>
      </c>
      <c r="G77" s="4">
        <v>20</v>
      </c>
      <c r="I77" s="28">
        <f>$K$64+1</f>
        <v>5</v>
      </c>
      <c r="J77" s="141">
        <f>VLOOKUP($K$64+1,$B$6:$N$15,$K$67)</f>
        <v>11.8</v>
      </c>
      <c r="K77" s="141"/>
      <c r="L77" s="141">
        <f>VLOOKUP($K$64+1,$B$6:$N$15,$K$67+1)</f>
        <v>12.5</v>
      </c>
      <c r="M77" s="142"/>
      <c r="O77" s="28">
        <f>$K$64+1</f>
        <v>5</v>
      </c>
      <c r="P77" s="141">
        <f>VLOOKUP($K$64+1,$B$36:$N$45,$K$67)</f>
        <v>17</v>
      </c>
      <c r="Q77" s="141"/>
      <c r="R77" s="141">
        <f>VLOOKUP($K$64+1,$B$36:$N$45,$K$67+1)</f>
        <v>20.3</v>
      </c>
      <c r="S77" s="142"/>
      <c r="U77" s="28">
        <f>$K$64+1</f>
        <v>5</v>
      </c>
      <c r="V77" s="141">
        <f>VLOOKUP($K$64+1,$O$36:$AA$45,$K$67)</f>
        <v>14.3</v>
      </c>
      <c r="W77" s="141"/>
      <c r="X77" s="141">
        <f>VLOOKUP($K$64+1,$O$36:$AA$45,$K$67+1)</f>
        <v>16.3</v>
      </c>
      <c r="Y77" s="142"/>
    </row>
    <row r="78" spans="1:25" ht="2.1" hidden="1" customHeight="1">
      <c r="E78" s="4">
        <v>24</v>
      </c>
      <c r="F78" s="8">
        <v>17</v>
      </c>
      <c r="G78" s="4">
        <v>24</v>
      </c>
      <c r="I78" s="29"/>
      <c r="J78" s="20"/>
      <c r="K78" s="20"/>
      <c r="L78" s="20"/>
      <c r="M78" s="30"/>
      <c r="O78" s="29"/>
      <c r="P78" s="20"/>
      <c r="Q78" s="20"/>
      <c r="R78" s="20"/>
      <c r="S78" s="30"/>
      <c r="U78" s="29"/>
      <c r="V78" s="20"/>
      <c r="W78" s="20"/>
      <c r="X78" s="20"/>
      <c r="Y78" s="30"/>
    </row>
    <row r="79" spans="1:25" ht="2.1" hidden="1" customHeight="1">
      <c r="A79" s="26">
        <v>0.1</v>
      </c>
      <c r="B79" s="20">
        <f t="shared" ref="B79:B88" si="5">-LOG(A79)</f>
        <v>1</v>
      </c>
      <c r="E79" s="4">
        <v>28</v>
      </c>
      <c r="F79" s="8">
        <v>18</v>
      </c>
      <c r="G79" s="4">
        <v>28</v>
      </c>
      <c r="I79" s="31"/>
      <c r="J79" s="32"/>
      <c r="K79" s="145">
        <f>(L76-J76)*($J$67-J74)/(L74-J74)+J76</f>
        <v>11</v>
      </c>
      <c r="L79" s="145"/>
      <c r="M79" s="33"/>
      <c r="O79" s="31"/>
      <c r="P79" s="32"/>
      <c r="Q79" s="145">
        <f>(R76-P76)*($J$67-P74)/(R74-P74)+P76</f>
        <v>16</v>
      </c>
      <c r="R79" s="145"/>
      <c r="S79" s="33"/>
      <c r="U79" s="31"/>
      <c r="V79" s="32"/>
      <c r="W79" s="145">
        <f>(X76-V76)*($J$67-V74)/(X74-V74)+V76</f>
        <v>13.3</v>
      </c>
      <c r="X79" s="145"/>
      <c r="Y79" s="33"/>
    </row>
    <row r="80" spans="1:25" ht="2.1" hidden="1" customHeight="1">
      <c r="A80" s="26">
        <v>0.01</v>
      </c>
      <c r="B80" s="20">
        <f t="shared" si="5"/>
        <v>2</v>
      </c>
      <c r="E80" s="4">
        <v>32</v>
      </c>
      <c r="F80" s="8">
        <v>19</v>
      </c>
      <c r="G80" s="4">
        <v>32</v>
      </c>
    </row>
    <row r="81" spans="1:25" ht="2.1" hidden="1" customHeight="1">
      <c r="A81" s="26">
        <v>1E-3</v>
      </c>
      <c r="B81" s="20">
        <f t="shared" si="5"/>
        <v>3</v>
      </c>
      <c r="E81" s="4">
        <v>36</v>
      </c>
      <c r="F81" s="8">
        <v>20</v>
      </c>
      <c r="G81" s="4">
        <v>36</v>
      </c>
    </row>
    <row r="82" spans="1:25" ht="2.1" hidden="1" customHeight="1">
      <c r="A82" s="26">
        <v>1E-4</v>
      </c>
      <c r="B82" s="20">
        <f t="shared" si="5"/>
        <v>4</v>
      </c>
      <c r="E82" s="4">
        <v>40</v>
      </c>
      <c r="F82" s="8">
        <v>21</v>
      </c>
      <c r="G82" s="4">
        <v>40</v>
      </c>
      <c r="I82" s="27"/>
      <c r="J82" s="34">
        <f>VLOOKUP($K$70,$F$63:$G$87,2)</f>
        <v>20</v>
      </c>
      <c r="K82" s="34"/>
      <c r="L82" s="34">
        <f>VLOOKUP($K$70+1,$F$63:$G$87,2)</f>
        <v>24</v>
      </c>
      <c r="M82" s="35"/>
      <c r="O82" s="27"/>
      <c r="P82" s="34">
        <f>VLOOKUP($K$70,$F$63:$G$87,2)</f>
        <v>20</v>
      </c>
      <c r="Q82" s="34"/>
      <c r="R82" s="34">
        <f>VLOOKUP($K$70+1,$F$63:$G$87,2)</f>
        <v>24</v>
      </c>
      <c r="S82" s="35"/>
      <c r="U82" s="27"/>
      <c r="V82" s="34">
        <f>VLOOKUP($K$70,$F$63:$G$87,2)</f>
        <v>20</v>
      </c>
      <c r="W82" s="34"/>
      <c r="X82" s="34">
        <f>VLOOKUP($K$70+1,$F$63:$G$87,2)</f>
        <v>24</v>
      </c>
      <c r="Y82" s="35"/>
    </row>
    <row r="83" spans="1:25" ht="2.1" hidden="1" customHeight="1">
      <c r="A83" s="26">
        <v>1.0000000000000001E-5</v>
      </c>
      <c r="B83" s="20">
        <f t="shared" si="5"/>
        <v>5</v>
      </c>
      <c r="E83" s="4">
        <v>48</v>
      </c>
      <c r="F83" s="8">
        <v>22</v>
      </c>
      <c r="G83" s="4">
        <v>48</v>
      </c>
      <c r="I83" s="36">
        <f>$K$64</f>
        <v>4</v>
      </c>
      <c r="J83" s="141">
        <f>VLOOKUP($K$64,$B$21:$AA$30,$K$70)</f>
        <v>9.5</v>
      </c>
      <c r="K83" s="141"/>
      <c r="L83" s="141">
        <f>VLOOKUP($K$64,$B$21:$AA$30,$K$70+1)</f>
        <v>10</v>
      </c>
      <c r="M83" s="142"/>
      <c r="O83" s="36">
        <f>$K$64</f>
        <v>4</v>
      </c>
      <c r="P83" s="141">
        <f>VLOOKUP($K$64,$B$51:$AA$60,$K$70)</f>
        <v>9.1999999999999993</v>
      </c>
      <c r="Q83" s="141"/>
      <c r="R83" s="141">
        <f>VLOOKUP($K$64,$B$51:$AA$60,$K$70+1)</f>
        <v>9.6999999999999993</v>
      </c>
      <c r="S83" s="142"/>
      <c r="U83" s="36">
        <f>$K$64</f>
        <v>4</v>
      </c>
      <c r="V83" s="141">
        <f>VLOOKUP($K$64,$B$51:$AA$60,$K$70)</f>
        <v>9.1999999999999993</v>
      </c>
      <c r="W83" s="141"/>
      <c r="X83" s="141">
        <f>VLOOKUP($K$64,$B$51:$AA$60,$K$70+1)</f>
        <v>9.6999999999999993</v>
      </c>
      <c r="Y83" s="142"/>
    </row>
    <row r="84" spans="1:25" ht="2.1" hidden="1" customHeight="1">
      <c r="A84" s="26">
        <v>9.9999999999999995E-7</v>
      </c>
      <c r="B84" s="20">
        <f t="shared" si="5"/>
        <v>6</v>
      </c>
      <c r="E84" s="4">
        <v>56</v>
      </c>
      <c r="F84" s="8">
        <v>23</v>
      </c>
      <c r="G84" s="4">
        <v>56</v>
      </c>
      <c r="I84" s="28"/>
      <c r="J84" s="143">
        <f>(J85-J83)*($J$64-$I$83)/($I$85-$I$83)+J83</f>
        <v>9.5</v>
      </c>
      <c r="K84" s="143"/>
      <c r="L84" s="143">
        <f>(L85-L83)*($J$64-$I$83)/($I$85-$I$83)+L83</f>
        <v>10</v>
      </c>
      <c r="M84" s="144"/>
      <c r="O84" s="28"/>
      <c r="P84" s="143">
        <f>(P85-P83)*($J$64-$I$83)/($I$85-$I$83)+P83</f>
        <v>9.1999999999999993</v>
      </c>
      <c r="Q84" s="143"/>
      <c r="R84" s="143">
        <f>(R85-R83)*($J$64-$I$83)/($I$85-$I$83)+R83</f>
        <v>9.6999999999999993</v>
      </c>
      <c r="S84" s="144"/>
      <c r="U84" s="28"/>
      <c r="V84" s="143">
        <f>(V85-V83)*($J$64-$I$83)/($I$85-$I$83)+V83</f>
        <v>9.1999999999999993</v>
      </c>
      <c r="W84" s="143"/>
      <c r="X84" s="143">
        <f>(X85-X83)*($J$64-$I$83)/($I$85-$I$83)+X83</f>
        <v>9.6999999999999993</v>
      </c>
      <c r="Y84" s="144"/>
    </row>
    <row r="85" spans="1:25" ht="2.1" hidden="1" customHeight="1">
      <c r="A85" s="26">
        <v>9.9999999999999995E-8</v>
      </c>
      <c r="B85" s="20">
        <f t="shared" si="5"/>
        <v>7</v>
      </c>
      <c r="E85" s="4">
        <v>64</v>
      </c>
      <c r="F85" s="8">
        <v>24</v>
      </c>
      <c r="G85" s="4">
        <v>64</v>
      </c>
      <c r="I85" s="28">
        <f>$K$64+1</f>
        <v>5</v>
      </c>
      <c r="J85" s="141">
        <f>VLOOKUP($K$64+1,$B$21:$AA$30,$K$70)</f>
        <v>9.6999999999999993</v>
      </c>
      <c r="K85" s="141"/>
      <c r="L85" s="141">
        <f>VLOOKUP($K$64+1,$B$21:$AA$30,$K$70+1)</f>
        <v>10.199999999999999</v>
      </c>
      <c r="M85" s="142"/>
      <c r="O85" s="28">
        <f>$K$64+1</f>
        <v>5</v>
      </c>
      <c r="P85" s="141">
        <f>VLOOKUP($K$64+1,$B$51:$AA$60,$K$70)</f>
        <v>9.5</v>
      </c>
      <c r="Q85" s="141"/>
      <c r="R85" s="141">
        <f>VLOOKUP($K$64+1,$B$51:$AA$60,$K$70+1)</f>
        <v>10</v>
      </c>
      <c r="S85" s="142"/>
      <c r="U85" s="28">
        <f>$K$64+1</f>
        <v>5</v>
      </c>
      <c r="V85" s="141">
        <f>VLOOKUP($K$64+1,$B$51:$AA$60,$K$70)</f>
        <v>9.5</v>
      </c>
      <c r="W85" s="141"/>
      <c r="X85" s="141">
        <f>VLOOKUP($K$64+1,$B$51:$AA$60,$K$70+1)</f>
        <v>10</v>
      </c>
      <c r="Y85" s="142"/>
    </row>
    <row r="86" spans="1:25" ht="2.1" hidden="1" customHeight="1">
      <c r="A86" s="26">
        <v>1E-8</v>
      </c>
      <c r="B86" s="20">
        <f t="shared" si="5"/>
        <v>8</v>
      </c>
      <c r="E86" s="4">
        <v>72</v>
      </c>
      <c r="F86" s="8">
        <v>25</v>
      </c>
      <c r="G86" s="4">
        <v>72</v>
      </c>
      <c r="I86" s="29"/>
      <c r="J86" s="20"/>
      <c r="K86" s="20"/>
      <c r="L86" s="20"/>
      <c r="M86" s="30"/>
      <c r="O86" s="29"/>
      <c r="P86" s="20"/>
      <c r="Q86" s="20"/>
      <c r="R86" s="20"/>
      <c r="S86" s="30"/>
      <c r="U86" s="29"/>
      <c r="V86" s="20"/>
      <c r="W86" s="20"/>
      <c r="X86" s="20"/>
      <c r="Y86" s="30"/>
    </row>
    <row r="87" spans="1:25" ht="2.1" hidden="1" customHeight="1">
      <c r="A87" s="26">
        <v>1.0000000000000001E-9</v>
      </c>
      <c r="B87" s="20">
        <f t="shared" si="5"/>
        <v>9</v>
      </c>
      <c r="E87" s="4">
        <v>80.001000000000005</v>
      </c>
      <c r="F87" s="8">
        <v>26</v>
      </c>
      <c r="G87" s="4">
        <v>80.001000000000005</v>
      </c>
      <c r="I87" s="31"/>
      <c r="J87" s="32"/>
      <c r="K87" s="145">
        <f>(L84-J84)*($J$70-J82)/(L82-J82)+J84</f>
        <v>9.5</v>
      </c>
      <c r="L87" s="145"/>
      <c r="M87" s="33"/>
      <c r="O87" s="31"/>
      <c r="P87" s="32"/>
      <c r="Q87" s="145">
        <f>(R84-P84)*($J$70-P82)/(R82-P82)+P84</f>
        <v>9.1999999999999993</v>
      </c>
      <c r="R87" s="145"/>
      <c r="S87" s="33"/>
      <c r="U87" s="31"/>
      <c r="V87" s="32"/>
      <c r="W87" s="145">
        <f>(X84-V84)*($J$70-V82)/(X82-V82)+V84</f>
        <v>9.1999999999999993</v>
      </c>
      <c r="X87" s="145"/>
      <c r="Y87" s="33"/>
    </row>
    <row r="88" spans="1:25" ht="2.1" hidden="1" customHeight="1">
      <c r="A88" s="26">
        <v>9.9989999999999995E-11</v>
      </c>
      <c r="B88" s="20">
        <f t="shared" si="5"/>
        <v>10.000043431619808</v>
      </c>
    </row>
    <row r="89" spans="1:25" ht="2.1" hidden="1" customHeight="1">
      <c r="A89" s="26"/>
      <c r="B89" s="20"/>
    </row>
    <row r="90" spans="1:25" ht="20.100000000000001" hidden="1" customHeight="1"/>
    <row r="91" spans="1:25" ht="20.100000000000001" customHeight="1" thickBot="1"/>
    <row r="92" spans="1:25" s="73" customFormat="1" ht="20.100000000000001" customHeight="1" thickTop="1" thickBot="1">
      <c r="B92" s="148" t="s">
        <v>2</v>
      </c>
      <c r="C92" s="148"/>
      <c r="D92" s="148" t="s">
        <v>7</v>
      </c>
      <c r="E92" s="148"/>
      <c r="F92" s="148" t="s">
        <v>38</v>
      </c>
      <c r="G92" s="148"/>
      <c r="M92" s="74"/>
      <c r="N92" s="74"/>
      <c r="O92" s="75" t="s">
        <v>16</v>
      </c>
      <c r="P92" s="76"/>
      <c r="Q92" s="76"/>
      <c r="R92" s="77"/>
      <c r="S92" s="74"/>
      <c r="T92" s="74"/>
    </row>
    <row r="93" spans="1:25" s="73" customFormat="1" ht="20.100000000000001" customHeight="1" thickTop="1" thickBot="1">
      <c r="B93" s="74"/>
      <c r="C93" s="74"/>
      <c r="D93" s="74"/>
      <c r="E93" s="74"/>
      <c r="F93" s="74"/>
      <c r="G93" s="74"/>
      <c r="M93" s="74"/>
      <c r="N93" s="74"/>
      <c r="O93" s="79"/>
      <c r="P93" s="80"/>
      <c r="Q93" s="80"/>
      <c r="R93" s="81"/>
      <c r="S93" s="74"/>
      <c r="T93" s="74"/>
    </row>
    <row r="94" spans="1:25" s="73" customFormat="1" ht="20.100000000000001" customHeight="1" thickTop="1" thickBot="1">
      <c r="B94" s="149">
        <v>0.8</v>
      </c>
      <c r="C94" s="149"/>
      <c r="D94" s="150">
        <v>1E-4</v>
      </c>
      <c r="E94" s="151"/>
      <c r="F94" s="151">
        <v>20</v>
      </c>
      <c r="G94" s="151"/>
      <c r="M94" s="139" t="s">
        <v>39</v>
      </c>
      <c r="N94" s="140"/>
      <c r="O94" s="74"/>
      <c r="P94" s="139" t="s">
        <v>19</v>
      </c>
      <c r="Q94" s="140"/>
      <c r="R94" s="74"/>
      <c r="S94" s="139" t="s">
        <v>20</v>
      </c>
      <c r="T94" s="140"/>
    </row>
    <row r="95" spans="1:25" s="73" customFormat="1" ht="19.5" customHeight="1" thickBot="1">
      <c r="M95" s="137">
        <f>$K$79</f>
        <v>11</v>
      </c>
      <c r="N95" s="138"/>
      <c r="O95" s="74"/>
      <c r="P95" s="137">
        <f>$K$87</f>
        <v>9.5</v>
      </c>
      <c r="Q95" s="138"/>
      <c r="R95" s="74"/>
      <c r="S95" s="137">
        <f>M95-P95</f>
        <v>1.5</v>
      </c>
      <c r="T95" s="138"/>
    </row>
    <row r="96" spans="1:25" s="73" customFormat="1" ht="20.100000000000001" customHeight="1" thickTop="1">
      <c r="O96" s="78"/>
      <c r="P96" s="78" t="s">
        <v>21</v>
      </c>
    </row>
    <row r="97" spans="13:20" s="73" customFormat="1" ht="20.100000000000001" customHeight="1" thickBot="1">
      <c r="O97" s="78"/>
      <c r="P97" s="78"/>
    </row>
    <row r="98" spans="13:20" s="73" customFormat="1" ht="20.100000000000001" customHeight="1" thickTop="1" thickBot="1">
      <c r="M98" s="74"/>
      <c r="N98" s="74"/>
      <c r="O98" s="75" t="s">
        <v>17</v>
      </c>
      <c r="P98" s="76"/>
      <c r="Q98" s="76"/>
      <c r="R98" s="77"/>
      <c r="S98" s="74"/>
      <c r="T98" s="74"/>
    </row>
    <row r="99" spans="13:20" s="73" customFormat="1" ht="19.5" customHeight="1" thickTop="1" thickBot="1">
      <c r="M99" s="74"/>
      <c r="N99" s="74"/>
      <c r="O99" s="79"/>
      <c r="P99" s="80"/>
      <c r="Q99" s="80"/>
      <c r="R99" s="81"/>
      <c r="S99" s="74"/>
      <c r="T99" s="74"/>
    </row>
    <row r="100" spans="13:20" s="73" customFormat="1" ht="20.100000000000001" customHeight="1" thickTop="1">
      <c r="M100" s="139" t="s">
        <v>39</v>
      </c>
      <c r="N100" s="140"/>
      <c r="O100" s="74"/>
      <c r="P100" s="139" t="s">
        <v>19</v>
      </c>
      <c r="Q100" s="140"/>
      <c r="R100" s="74"/>
      <c r="S100" s="139" t="s">
        <v>20</v>
      </c>
      <c r="T100" s="140"/>
    </row>
    <row r="101" spans="13:20" s="73" customFormat="1" ht="20.100000000000001" customHeight="1" thickBot="1">
      <c r="M101" s="137">
        <f>$Q$79</f>
        <v>16</v>
      </c>
      <c r="N101" s="138"/>
      <c r="O101" s="74"/>
      <c r="P101" s="137">
        <f>$Q$87</f>
        <v>9.1999999999999993</v>
      </c>
      <c r="Q101" s="138"/>
      <c r="R101" s="74"/>
      <c r="S101" s="137">
        <f>M101-P101</f>
        <v>6.8000000000000007</v>
      </c>
      <c r="T101" s="138"/>
    </row>
    <row r="102" spans="13:20" s="73" customFormat="1" ht="20.100000000000001" customHeight="1" thickTop="1">
      <c r="O102" s="78"/>
      <c r="P102" s="78" t="s">
        <v>21</v>
      </c>
    </row>
    <row r="103" spans="13:20" s="73" customFormat="1" ht="20.100000000000001" customHeight="1" thickBot="1"/>
    <row r="104" spans="13:20" s="73" customFormat="1" ht="20.100000000000001" customHeight="1" thickTop="1" thickBot="1">
      <c r="O104" s="75" t="s">
        <v>18</v>
      </c>
      <c r="P104" s="76"/>
      <c r="Q104" s="76"/>
      <c r="R104" s="77"/>
    </row>
    <row r="105" spans="13:20" s="73" customFormat="1" ht="20.100000000000001" customHeight="1" thickTop="1" thickBot="1">
      <c r="M105" s="74"/>
      <c r="N105" s="74"/>
      <c r="S105" s="74"/>
      <c r="T105" s="74"/>
    </row>
    <row r="106" spans="13:20" s="73" customFormat="1" ht="20.100000000000001" customHeight="1" thickTop="1">
      <c r="M106" s="139" t="s">
        <v>39</v>
      </c>
      <c r="N106" s="140"/>
      <c r="O106" s="74"/>
      <c r="P106" s="139" t="s">
        <v>19</v>
      </c>
      <c r="Q106" s="140"/>
      <c r="R106" s="74"/>
      <c r="S106" s="139" t="s">
        <v>20</v>
      </c>
      <c r="T106" s="140"/>
    </row>
    <row r="107" spans="13:20" s="73" customFormat="1" ht="20.100000000000001" customHeight="1" thickBot="1">
      <c r="M107" s="137">
        <f>$W$79</f>
        <v>13.3</v>
      </c>
      <c r="N107" s="138"/>
      <c r="O107" s="74"/>
      <c r="P107" s="137">
        <f>$W$87</f>
        <v>9.1999999999999993</v>
      </c>
      <c r="Q107" s="138"/>
      <c r="R107" s="74"/>
      <c r="S107" s="137">
        <f>M107-P107</f>
        <v>4.1000000000000014</v>
      </c>
      <c r="T107" s="138"/>
    </row>
    <row r="108" spans="13:20" ht="20.100000000000001" customHeight="1" thickTop="1">
      <c r="M108" s="73"/>
      <c r="N108" s="73"/>
      <c r="O108" s="78"/>
      <c r="P108" s="78" t="s">
        <v>21</v>
      </c>
      <c r="Q108" s="73"/>
      <c r="R108" s="73"/>
      <c r="S108" s="73"/>
      <c r="T108" s="73"/>
    </row>
    <row r="109" spans="13:20" ht="20.100000000000001" customHeight="1">
      <c r="M109" s="73"/>
      <c r="N109" s="73"/>
      <c r="O109" s="73"/>
      <c r="P109" s="73"/>
      <c r="Q109" s="73"/>
      <c r="R109" s="73"/>
      <c r="S109" s="73"/>
      <c r="T109" s="73"/>
    </row>
    <row r="110" spans="13:20" ht="20.100000000000001" customHeight="1">
      <c r="M110" s="73"/>
      <c r="N110" s="73"/>
      <c r="O110" s="73"/>
      <c r="P110" s="73"/>
      <c r="Q110" s="73"/>
      <c r="R110" s="73"/>
      <c r="S110" s="73"/>
      <c r="T110" s="73"/>
    </row>
    <row r="111" spans="13:20" ht="20.100000000000001" customHeight="1">
      <c r="M111" s="73"/>
      <c r="N111" s="73"/>
      <c r="O111" s="73"/>
      <c r="P111" s="73"/>
      <c r="Q111" s="73"/>
      <c r="R111" s="73"/>
      <c r="S111" s="73"/>
      <c r="T111" s="73"/>
    </row>
    <row r="112" spans="13:20">
      <c r="M112" s="73"/>
      <c r="N112" s="73"/>
      <c r="O112" s="73"/>
      <c r="P112" s="73"/>
      <c r="Q112" s="73"/>
      <c r="R112" s="73"/>
      <c r="S112" s="73"/>
      <c r="T112" s="73"/>
    </row>
  </sheetData>
  <sheetProtection password="9CFF" sheet="1" objects="1" scenarios="1"/>
  <mergeCells count="67">
    <mergeCell ref="B92:C92"/>
    <mergeCell ref="D92:E92"/>
    <mergeCell ref="F92:G92"/>
    <mergeCell ref="B94:C94"/>
    <mergeCell ref="D94:E94"/>
    <mergeCell ref="F94:G94"/>
    <mergeCell ref="C63:D63"/>
    <mergeCell ref="R75:S75"/>
    <mergeCell ref="R76:S76"/>
    <mergeCell ref="R77:S77"/>
    <mergeCell ref="P75:Q75"/>
    <mergeCell ref="P77:Q77"/>
    <mergeCell ref="P76:Q76"/>
    <mergeCell ref="X84:Y84"/>
    <mergeCell ref="K79:L79"/>
    <mergeCell ref="J84:K84"/>
    <mergeCell ref="L84:M84"/>
    <mergeCell ref="J75:K75"/>
    <mergeCell ref="L75:M75"/>
    <mergeCell ref="J77:K77"/>
    <mergeCell ref="J76:K76"/>
    <mergeCell ref="L76:M76"/>
    <mergeCell ref="L77:M77"/>
    <mergeCell ref="Q79:R79"/>
    <mergeCell ref="R83:S83"/>
    <mergeCell ref="R85:S85"/>
    <mergeCell ref="P84:Q84"/>
    <mergeCell ref="R84:S84"/>
    <mergeCell ref="W79:X79"/>
    <mergeCell ref="V83:W83"/>
    <mergeCell ref="X83:Y83"/>
    <mergeCell ref="V85:W85"/>
    <mergeCell ref="X85:Y85"/>
    <mergeCell ref="K87:L87"/>
    <mergeCell ref="Q87:R87"/>
    <mergeCell ref="W87:X87"/>
    <mergeCell ref="J83:K83"/>
    <mergeCell ref="J85:K85"/>
    <mergeCell ref="L83:M83"/>
    <mergeCell ref="L85:M85"/>
    <mergeCell ref="P83:Q83"/>
    <mergeCell ref="P85:Q85"/>
    <mergeCell ref="V84:W84"/>
    <mergeCell ref="V75:W75"/>
    <mergeCell ref="X75:Y75"/>
    <mergeCell ref="V77:W77"/>
    <mergeCell ref="X77:Y77"/>
    <mergeCell ref="V76:W76"/>
    <mergeCell ref="X76:Y76"/>
    <mergeCell ref="P94:Q94"/>
    <mergeCell ref="S94:T94"/>
    <mergeCell ref="M95:N95"/>
    <mergeCell ref="P95:Q95"/>
    <mergeCell ref="S95:T95"/>
    <mergeCell ref="M94:N94"/>
    <mergeCell ref="S100:T100"/>
    <mergeCell ref="M101:N101"/>
    <mergeCell ref="P101:Q101"/>
    <mergeCell ref="S101:T101"/>
    <mergeCell ref="M100:N100"/>
    <mergeCell ref="P100:Q100"/>
    <mergeCell ref="S107:T107"/>
    <mergeCell ref="P107:Q107"/>
    <mergeCell ref="M107:N107"/>
    <mergeCell ref="M106:N106"/>
    <mergeCell ref="P106:Q106"/>
    <mergeCell ref="S106:T106"/>
  </mergeCells>
  <phoneticPr fontId="0" type="noConversion"/>
  <printOptions horizontalCentered="1" verticalCentered="1"/>
  <pageMargins left="0.55000000000000004" right="0.62" top="0.98425196850393704" bottom="0.98425196850393704" header="0.51181102362204722" footer="0.51181102362204722"/>
  <pageSetup paperSize="9" scale="120" orientation="landscape" r:id="rId1"/>
  <headerFooter alignWithMargins="0">
    <oddHeader>&amp;L&amp;F&amp;C&amp;A&amp;R&amp;D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9"/>
  <sheetViews>
    <sheetView showGridLines="0" showRowColHeaders="0" topLeftCell="A90" workbookViewId="0">
      <selection activeCell="S119" sqref="S119"/>
    </sheetView>
  </sheetViews>
  <sheetFormatPr baseColWidth="10" defaultColWidth="5" defaultRowHeight="12"/>
  <cols>
    <col min="1" max="1" width="8" style="1" customWidth="1"/>
    <col min="2" max="25" width="4.85546875" style="1" customWidth="1"/>
    <col min="26" max="16384" width="5" style="1"/>
  </cols>
  <sheetData>
    <row r="1" spans="1:25" ht="2.1" hidden="1" customHeight="1"/>
    <row r="2" spans="1:25" ht="2.1" hidden="1" customHeight="1">
      <c r="C2" s="2"/>
      <c r="I2" s="1" t="s">
        <v>23</v>
      </c>
    </row>
    <row r="3" spans="1:25" ht="2.1" hidden="1" customHeight="1">
      <c r="B3" s="3"/>
    </row>
    <row r="4" spans="1:25" ht="2.1" hidden="1" customHeight="1">
      <c r="A4" s="4" t="s">
        <v>6</v>
      </c>
      <c r="C4" s="87">
        <v>1</v>
      </c>
      <c r="D4" s="124">
        <v>2</v>
      </c>
      <c r="E4" s="124">
        <v>3</v>
      </c>
      <c r="F4" s="124">
        <v>4</v>
      </c>
      <c r="G4" s="124">
        <v>5</v>
      </c>
      <c r="H4" s="124">
        <v>6</v>
      </c>
      <c r="I4" s="124">
        <v>7</v>
      </c>
      <c r="J4" s="124">
        <v>8</v>
      </c>
      <c r="K4" s="124">
        <v>9</v>
      </c>
      <c r="L4" s="124">
        <v>10</v>
      </c>
      <c r="M4" s="124">
        <v>12</v>
      </c>
      <c r="N4" s="124">
        <v>14</v>
      </c>
      <c r="O4" s="124">
        <v>16</v>
      </c>
      <c r="P4" s="124">
        <v>18</v>
      </c>
      <c r="Q4" s="124">
        <v>20</v>
      </c>
      <c r="R4" s="124">
        <v>24</v>
      </c>
      <c r="S4" s="124">
        <v>28</v>
      </c>
      <c r="T4" s="124">
        <v>32</v>
      </c>
      <c r="U4" s="124">
        <v>36</v>
      </c>
      <c r="V4" s="124">
        <v>40</v>
      </c>
      <c r="W4" s="124">
        <v>48</v>
      </c>
      <c r="X4" s="124">
        <v>56</v>
      </c>
      <c r="Y4" s="124">
        <v>64</v>
      </c>
    </row>
    <row r="5" spans="1:25" ht="2.1" hidden="1" customHeight="1" thickBot="1">
      <c r="A5" s="7" t="s">
        <v>7</v>
      </c>
      <c r="C5" s="91">
        <v>2</v>
      </c>
      <c r="D5" s="92">
        <v>3</v>
      </c>
      <c r="E5" s="92">
        <v>4</v>
      </c>
      <c r="F5" s="92">
        <v>5</v>
      </c>
      <c r="G5" s="92">
        <v>6</v>
      </c>
      <c r="H5" s="92">
        <v>7</v>
      </c>
      <c r="I5" s="92">
        <v>8</v>
      </c>
      <c r="J5" s="92">
        <v>9</v>
      </c>
      <c r="K5" s="92">
        <v>10</v>
      </c>
      <c r="L5" s="92">
        <v>11</v>
      </c>
      <c r="M5" s="92">
        <v>12</v>
      </c>
      <c r="N5" s="92">
        <v>13</v>
      </c>
      <c r="O5" s="92">
        <v>14</v>
      </c>
      <c r="P5" s="92">
        <v>15</v>
      </c>
      <c r="Q5" s="92">
        <v>16</v>
      </c>
      <c r="R5" s="92">
        <v>17</v>
      </c>
      <c r="S5" s="92">
        <v>18</v>
      </c>
      <c r="T5" s="92">
        <v>19</v>
      </c>
      <c r="U5" s="92">
        <v>20</v>
      </c>
      <c r="V5" s="92">
        <v>21</v>
      </c>
      <c r="W5" s="92">
        <v>22</v>
      </c>
      <c r="X5" s="92">
        <v>23</v>
      </c>
      <c r="Y5" s="92">
        <v>24</v>
      </c>
    </row>
    <row r="6" spans="1:25" ht="2.1" hidden="1" customHeight="1" thickTop="1">
      <c r="A6" s="42">
        <v>0.1</v>
      </c>
      <c r="B6" s="47">
        <f t="shared" ref="B6:B15" si="0">-LOG(A6)</f>
        <v>1</v>
      </c>
      <c r="C6" s="48">
        <v>2.2999999999999998</v>
      </c>
      <c r="D6" s="48">
        <v>3.89</v>
      </c>
      <c r="E6" s="48">
        <v>5.32</v>
      </c>
      <c r="F6" s="48">
        <v>6.68</v>
      </c>
      <c r="G6" s="48">
        <v>7.99</v>
      </c>
      <c r="H6" s="48">
        <v>9.27</v>
      </c>
      <c r="I6" s="48">
        <v>10.5</v>
      </c>
      <c r="J6" s="48">
        <v>11.8</v>
      </c>
      <c r="K6" s="48">
        <v>13</v>
      </c>
      <c r="L6" s="48">
        <v>14.2</v>
      </c>
      <c r="M6" s="48">
        <v>16.600000000000001</v>
      </c>
      <c r="N6" s="48">
        <v>19</v>
      </c>
      <c r="O6" s="48">
        <v>21.3</v>
      </c>
      <c r="P6" s="48">
        <v>23.6</v>
      </c>
      <c r="Q6" s="48">
        <v>25.9</v>
      </c>
      <c r="R6" s="48">
        <v>30.5</v>
      </c>
      <c r="S6" s="48">
        <v>35</v>
      </c>
      <c r="T6" s="48">
        <v>39.4</v>
      </c>
      <c r="U6" s="48">
        <v>43.9</v>
      </c>
      <c r="V6" s="48">
        <v>48.3</v>
      </c>
      <c r="W6" s="48">
        <v>57.1</v>
      </c>
      <c r="X6" s="48">
        <v>65.8</v>
      </c>
      <c r="Y6" s="49">
        <v>74.400000000000006</v>
      </c>
    </row>
    <row r="7" spans="1:25" ht="2.1" hidden="1" customHeight="1">
      <c r="A7" s="42">
        <v>0.01</v>
      </c>
      <c r="B7" s="40">
        <f t="shared" si="0"/>
        <v>2</v>
      </c>
      <c r="C7" s="6">
        <v>4.6100000000000003</v>
      </c>
      <c r="D7" s="6">
        <v>6.64</v>
      </c>
      <c r="E7" s="6">
        <v>8.41</v>
      </c>
      <c r="F7" s="6">
        <v>10</v>
      </c>
      <c r="G7" s="6">
        <v>11.6</v>
      </c>
      <c r="H7" s="6">
        <v>13.1</v>
      </c>
      <c r="I7" s="6">
        <v>14.6</v>
      </c>
      <c r="J7" s="6">
        <v>16</v>
      </c>
      <c r="K7" s="6">
        <v>17.399999999999999</v>
      </c>
      <c r="L7" s="6">
        <v>18.8</v>
      </c>
      <c r="M7" s="6">
        <v>21.5</v>
      </c>
      <c r="N7" s="6">
        <v>24.1</v>
      </c>
      <c r="O7" s="6">
        <v>26.7</v>
      </c>
      <c r="P7" s="6">
        <v>29.3</v>
      </c>
      <c r="Q7" s="6">
        <v>31.8</v>
      </c>
      <c r="R7" s="6">
        <v>36.799999999999997</v>
      </c>
      <c r="S7" s="6">
        <v>41.8</v>
      </c>
      <c r="T7" s="6">
        <v>46.6</v>
      </c>
      <c r="U7" s="6">
        <v>51.4</v>
      </c>
      <c r="V7" s="6">
        <v>56.2</v>
      </c>
      <c r="W7" s="6">
        <v>65.599999999999994</v>
      </c>
      <c r="X7" s="6">
        <v>74.900000000000006</v>
      </c>
      <c r="Y7" s="50">
        <v>84.1</v>
      </c>
    </row>
    <row r="8" spans="1:25" ht="2.1" hidden="1" customHeight="1">
      <c r="A8" s="42">
        <v>1E-3</v>
      </c>
      <c r="B8" s="40">
        <f t="shared" si="0"/>
        <v>3</v>
      </c>
      <c r="C8" s="6">
        <v>6.91</v>
      </c>
      <c r="D8" s="6">
        <v>9.23</v>
      </c>
      <c r="E8" s="6">
        <v>11.2</v>
      </c>
      <c r="F8" s="6">
        <v>13.1</v>
      </c>
      <c r="G8" s="6">
        <v>14.8</v>
      </c>
      <c r="H8" s="6">
        <v>16.5</v>
      </c>
      <c r="I8" s="6">
        <v>18.100000000000001</v>
      </c>
      <c r="J8" s="6">
        <v>19.600000000000001</v>
      </c>
      <c r="K8" s="6">
        <v>21.2</v>
      </c>
      <c r="L8" s="6">
        <v>22.7</v>
      </c>
      <c r="M8" s="6">
        <v>25.6</v>
      </c>
      <c r="N8" s="6">
        <v>28.4</v>
      </c>
      <c r="O8" s="6">
        <v>31.2</v>
      </c>
      <c r="P8" s="6">
        <v>34</v>
      </c>
      <c r="Q8" s="6">
        <v>36.700000000000003</v>
      </c>
      <c r="R8" s="6">
        <v>42</v>
      </c>
      <c r="S8" s="6">
        <v>47.2</v>
      </c>
      <c r="T8" s="6">
        <v>52.4</v>
      </c>
      <c r="U8" s="6">
        <v>57.4</v>
      </c>
      <c r="V8" s="6">
        <v>62.4</v>
      </c>
      <c r="W8" s="6">
        <v>72.3</v>
      </c>
      <c r="X8" s="6">
        <v>82</v>
      </c>
      <c r="Y8" s="50">
        <v>91.6</v>
      </c>
    </row>
    <row r="9" spans="1:25" ht="2.1" hidden="1" customHeight="1">
      <c r="A9" s="42">
        <v>1E-4</v>
      </c>
      <c r="B9" s="40">
        <f t="shared" si="0"/>
        <v>4</v>
      </c>
      <c r="C9" s="6">
        <v>9.2100000000000009</v>
      </c>
      <c r="D9" s="6">
        <v>11.8</v>
      </c>
      <c r="E9" s="6">
        <v>13.9</v>
      </c>
      <c r="F9" s="6">
        <v>15.9</v>
      </c>
      <c r="G9" s="6">
        <v>17.8</v>
      </c>
      <c r="H9" s="6">
        <v>19.600000000000001</v>
      </c>
      <c r="I9" s="6">
        <v>21.3</v>
      </c>
      <c r="J9" s="6">
        <v>23</v>
      </c>
      <c r="K9" s="6">
        <v>24.6</v>
      </c>
      <c r="L9" s="6">
        <v>26.2</v>
      </c>
      <c r="M9" s="6">
        <v>29.3</v>
      </c>
      <c r="N9" s="6">
        <v>32.299999999999997</v>
      </c>
      <c r="O9" s="6">
        <v>35.299999999999997</v>
      </c>
      <c r="P9" s="6">
        <v>38.200000000000003</v>
      </c>
      <c r="Q9" s="6">
        <v>41</v>
      </c>
      <c r="R9" s="6">
        <v>46.6</v>
      </c>
      <c r="S9" s="6">
        <v>52.1</v>
      </c>
      <c r="T9" s="6">
        <v>57.4</v>
      </c>
      <c r="U9" s="6">
        <v>62.7</v>
      </c>
      <c r="V9" s="6">
        <v>67.900000000000006</v>
      </c>
      <c r="W9" s="6">
        <v>78.099999999999994</v>
      </c>
      <c r="X9" s="6">
        <v>88.2</v>
      </c>
      <c r="Y9" s="50">
        <v>98.1</v>
      </c>
    </row>
    <row r="10" spans="1:25" ht="2.1" hidden="1" customHeight="1">
      <c r="A10" s="42">
        <v>1.0000000000000001E-5</v>
      </c>
      <c r="B10" s="40">
        <f t="shared" si="0"/>
        <v>5</v>
      </c>
      <c r="C10" s="6">
        <v>11.5</v>
      </c>
      <c r="D10" s="6">
        <v>14.2</v>
      </c>
      <c r="E10" s="6">
        <v>16.600000000000001</v>
      </c>
      <c r="F10" s="6">
        <v>18.7</v>
      </c>
      <c r="G10" s="6">
        <v>20.6</v>
      </c>
      <c r="H10" s="6">
        <v>22.5</v>
      </c>
      <c r="I10" s="6">
        <v>24.4</v>
      </c>
      <c r="J10" s="6">
        <v>26.1</v>
      </c>
      <c r="K10" s="6">
        <v>27.8</v>
      </c>
      <c r="L10" s="85">
        <v>29.5</v>
      </c>
      <c r="M10" s="85">
        <v>32.799999999999997</v>
      </c>
      <c r="N10" s="6">
        <v>36</v>
      </c>
      <c r="O10" s="6">
        <v>39</v>
      </c>
      <c r="P10" s="6">
        <v>42.1</v>
      </c>
      <c r="Q10" s="6">
        <v>45</v>
      </c>
      <c r="R10" s="6">
        <v>50.8</v>
      </c>
      <c r="S10" s="6">
        <v>56.5</v>
      </c>
      <c r="T10" s="6">
        <v>62.1</v>
      </c>
      <c r="U10" s="6">
        <v>67.5</v>
      </c>
      <c r="V10" s="6">
        <v>72.900000000000006</v>
      </c>
      <c r="W10" s="6">
        <v>83.4</v>
      </c>
      <c r="X10" s="6">
        <v>93.8</v>
      </c>
      <c r="Y10" s="50">
        <v>104</v>
      </c>
    </row>
    <row r="11" spans="1:25" ht="2.1" hidden="1" customHeight="1">
      <c r="A11" s="42">
        <v>9.9999999999999995E-7</v>
      </c>
      <c r="B11" s="40">
        <f t="shared" si="0"/>
        <v>6</v>
      </c>
      <c r="C11" s="6">
        <v>13.8</v>
      </c>
      <c r="D11" s="6">
        <v>16.7</v>
      </c>
      <c r="E11" s="6">
        <v>19.100000000000001</v>
      </c>
      <c r="F11" s="6">
        <v>21.4</v>
      </c>
      <c r="G11" s="6">
        <v>23.4</v>
      </c>
      <c r="H11" s="6">
        <v>25.4</v>
      </c>
      <c r="I11" s="6">
        <v>27.3</v>
      </c>
      <c r="J11" s="6">
        <v>29.2</v>
      </c>
      <c r="K11" s="6">
        <v>31</v>
      </c>
      <c r="L11" s="85">
        <v>32.700000000000003</v>
      </c>
      <c r="M11" s="85">
        <v>36.1</v>
      </c>
      <c r="N11" s="6">
        <v>39.4</v>
      </c>
      <c r="O11" s="6">
        <v>42.6</v>
      </c>
      <c r="P11" s="6">
        <v>45.8</v>
      </c>
      <c r="Q11" s="6">
        <v>48.8</v>
      </c>
      <c r="R11" s="6">
        <v>54.8</v>
      </c>
      <c r="S11" s="6">
        <v>60.7</v>
      </c>
      <c r="T11" s="6">
        <v>66.400000000000006</v>
      </c>
      <c r="U11" s="6">
        <v>72</v>
      </c>
      <c r="V11" s="6">
        <v>77.5</v>
      </c>
      <c r="W11" s="6">
        <v>88.4</v>
      </c>
      <c r="X11" s="6">
        <v>99</v>
      </c>
      <c r="Y11" s="50">
        <v>109</v>
      </c>
    </row>
    <row r="12" spans="1:25" ht="2.1" hidden="1" customHeight="1">
      <c r="A12" s="42">
        <v>9.9999999999999995E-8</v>
      </c>
      <c r="B12" s="40">
        <f t="shared" si="0"/>
        <v>7</v>
      </c>
      <c r="C12" s="6">
        <f>(C11+C13)/2</f>
        <v>16.100000000000001</v>
      </c>
      <c r="D12" s="6">
        <f t="shared" ref="D12:Y12" si="1">(D11+D13)/2</f>
        <v>19.100000000000001</v>
      </c>
      <c r="E12" s="6">
        <f t="shared" si="1"/>
        <v>21.65</v>
      </c>
      <c r="F12" s="6">
        <f t="shared" si="1"/>
        <v>24</v>
      </c>
      <c r="G12" s="6">
        <f t="shared" si="1"/>
        <v>26.1</v>
      </c>
      <c r="H12" s="6">
        <f t="shared" si="1"/>
        <v>28.2</v>
      </c>
      <c r="I12" s="6">
        <f t="shared" si="1"/>
        <v>30.15</v>
      </c>
      <c r="J12" s="6">
        <f t="shared" si="1"/>
        <v>32.1</v>
      </c>
      <c r="K12" s="6">
        <f t="shared" si="1"/>
        <v>33.950000000000003</v>
      </c>
      <c r="L12" s="6">
        <f t="shared" si="1"/>
        <v>35.75</v>
      </c>
      <c r="M12" s="6">
        <f t="shared" si="1"/>
        <v>39.25</v>
      </c>
      <c r="N12" s="6">
        <f t="shared" si="1"/>
        <v>42.7</v>
      </c>
      <c r="O12" s="6">
        <f t="shared" si="1"/>
        <v>46</v>
      </c>
      <c r="P12" s="6">
        <f t="shared" si="1"/>
        <v>49.25</v>
      </c>
      <c r="Q12" s="6">
        <f t="shared" si="1"/>
        <v>52.349999999999994</v>
      </c>
      <c r="R12" s="6">
        <f t="shared" si="1"/>
        <v>58.55</v>
      </c>
      <c r="S12" s="6">
        <f t="shared" si="1"/>
        <v>64.599999999999994</v>
      </c>
      <c r="T12" s="6">
        <f t="shared" si="1"/>
        <v>70.45</v>
      </c>
      <c r="U12" s="6">
        <f t="shared" si="1"/>
        <v>76.2</v>
      </c>
      <c r="V12" s="6">
        <f t="shared" si="1"/>
        <v>81.849999999999994</v>
      </c>
      <c r="W12" s="6">
        <f t="shared" si="1"/>
        <v>92.95</v>
      </c>
      <c r="X12" s="6">
        <f t="shared" si="1"/>
        <v>104</v>
      </c>
      <c r="Y12" s="50">
        <f t="shared" si="1"/>
        <v>114</v>
      </c>
    </row>
    <row r="13" spans="1:25" ht="2.1" hidden="1" customHeight="1">
      <c r="A13" s="42">
        <v>1E-8</v>
      </c>
      <c r="B13" s="40">
        <f t="shared" si="0"/>
        <v>8</v>
      </c>
      <c r="C13" s="6">
        <v>18.399999999999999</v>
      </c>
      <c r="D13" s="6">
        <v>21.5</v>
      </c>
      <c r="E13" s="6">
        <v>24.2</v>
      </c>
      <c r="F13" s="6">
        <v>26.6</v>
      </c>
      <c r="G13" s="6">
        <v>28.8</v>
      </c>
      <c r="H13" s="6">
        <v>31</v>
      </c>
      <c r="I13" s="6">
        <v>33</v>
      </c>
      <c r="J13" s="6">
        <v>35</v>
      </c>
      <c r="K13" s="6">
        <v>36.9</v>
      </c>
      <c r="L13" s="6">
        <v>38.799999999999997</v>
      </c>
      <c r="M13" s="6">
        <v>42.4</v>
      </c>
      <c r="N13" s="6">
        <v>46</v>
      </c>
      <c r="O13" s="6">
        <v>49.4</v>
      </c>
      <c r="P13" s="6">
        <v>52.7</v>
      </c>
      <c r="Q13" s="6">
        <v>55.9</v>
      </c>
      <c r="R13" s="6">
        <v>62.3</v>
      </c>
      <c r="S13" s="6">
        <v>68.5</v>
      </c>
      <c r="T13" s="6">
        <v>74.5</v>
      </c>
      <c r="U13" s="6">
        <v>80.400000000000006</v>
      </c>
      <c r="V13" s="6">
        <v>86.2</v>
      </c>
      <c r="W13" s="6">
        <v>97.5</v>
      </c>
      <c r="X13" s="6">
        <v>109</v>
      </c>
      <c r="Y13" s="50">
        <v>119</v>
      </c>
    </row>
    <row r="14" spans="1:25" ht="2.1" hidden="1" customHeight="1">
      <c r="A14" s="42">
        <v>1.0000000000000001E-9</v>
      </c>
      <c r="B14" s="40">
        <f t="shared" si="0"/>
        <v>9</v>
      </c>
      <c r="C14" s="6">
        <f>(C13+C15)/2</f>
        <v>20.7</v>
      </c>
      <c r="D14" s="6">
        <f t="shared" ref="D14:Y14" si="2">(D13+D15)/2</f>
        <v>23.9</v>
      </c>
      <c r="E14" s="6">
        <f t="shared" si="2"/>
        <v>26.65</v>
      </c>
      <c r="F14" s="6">
        <f t="shared" si="2"/>
        <v>29.15</v>
      </c>
      <c r="G14" s="6">
        <f t="shared" si="2"/>
        <v>31.450000000000003</v>
      </c>
      <c r="H14" s="6">
        <f t="shared" si="2"/>
        <v>33.65</v>
      </c>
      <c r="I14" s="6">
        <f t="shared" si="2"/>
        <v>35.75</v>
      </c>
      <c r="J14" s="6">
        <f t="shared" si="2"/>
        <v>37.799999999999997</v>
      </c>
      <c r="K14" s="6">
        <f t="shared" si="2"/>
        <v>39.75</v>
      </c>
      <c r="L14" s="6">
        <f t="shared" si="2"/>
        <v>41.7</v>
      </c>
      <c r="M14" s="6">
        <f t="shared" si="2"/>
        <v>45.45</v>
      </c>
      <c r="N14" s="6">
        <f t="shared" si="2"/>
        <v>49.1</v>
      </c>
      <c r="O14" s="6">
        <f t="shared" si="2"/>
        <v>52.55</v>
      </c>
      <c r="P14" s="6">
        <f t="shared" si="2"/>
        <v>55.95</v>
      </c>
      <c r="Q14" s="6">
        <f t="shared" si="2"/>
        <v>59.3</v>
      </c>
      <c r="R14" s="6">
        <f t="shared" si="2"/>
        <v>65.8</v>
      </c>
      <c r="S14" s="6">
        <f t="shared" si="2"/>
        <v>72.099999999999994</v>
      </c>
      <c r="T14" s="6">
        <f t="shared" si="2"/>
        <v>78.25</v>
      </c>
      <c r="U14" s="6">
        <f t="shared" si="2"/>
        <v>84.300000000000011</v>
      </c>
      <c r="V14" s="6">
        <f t="shared" si="2"/>
        <v>90.2</v>
      </c>
      <c r="W14" s="6">
        <f t="shared" si="2"/>
        <v>101.75</v>
      </c>
      <c r="X14" s="6">
        <f t="shared" si="2"/>
        <v>113</v>
      </c>
      <c r="Y14" s="50">
        <f t="shared" si="2"/>
        <v>124</v>
      </c>
    </row>
    <row r="15" spans="1:25" ht="2.1" hidden="1" customHeight="1" thickBot="1">
      <c r="A15" s="42">
        <v>1E-10</v>
      </c>
      <c r="B15" s="51">
        <f t="shared" si="0"/>
        <v>10</v>
      </c>
      <c r="C15" s="52">
        <v>23</v>
      </c>
      <c r="D15" s="52">
        <v>26.3</v>
      </c>
      <c r="E15" s="52">
        <v>29.1</v>
      </c>
      <c r="F15" s="52">
        <v>31.7</v>
      </c>
      <c r="G15" s="52">
        <v>34.1</v>
      </c>
      <c r="H15" s="52">
        <v>36.299999999999997</v>
      </c>
      <c r="I15" s="52">
        <v>38.5</v>
      </c>
      <c r="J15" s="52">
        <v>40.6</v>
      </c>
      <c r="K15" s="52">
        <v>42.6</v>
      </c>
      <c r="L15" s="52">
        <v>44.6</v>
      </c>
      <c r="M15" s="52">
        <v>48.5</v>
      </c>
      <c r="N15" s="52">
        <v>52.2</v>
      </c>
      <c r="O15" s="52">
        <v>55.7</v>
      </c>
      <c r="P15" s="52">
        <v>59.2</v>
      </c>
      <c r="Q15" s="52">
        <v>62.7</v>
      </c>
      <c r="R15" s="52">
        <v>69.3</v>
      </c>
      <c r="S15" s="52">
        <v>75.7</v>
      </c>
      <c r="T15" s="52">
        <v>82</v>
      </c>
      <c r="U15" s="52">
        <v>88.2</v>
      </c>
      <c r="V15" s="52">
        <v>94.2</v>
      </c>
      <c r="W15" s="52">
        <v>106</v>
      </c>
      <c r="X15" s="52">
        <v>117</v>
      </c>
      <c r="Y15" s="53">
        <v>129</v>
      </c>
    </row>
    <row r="16" spans="1:25" ht="2.1" hidden="1" customHeight="1" thickTop="1"/>
    <row r="17" spans="1:25" ht="2.1" hidden="1" customHeight="1">
      <c r="A17" s="11"/>
      <c r="I17" s="1" t="s">
        <v>28</v>
      </c>
    </row>
    <row r="18" spans="1:25" ht="2.1" hidden="1" customHeight="1"/>
    <row r="19" spans="1:25" ht="2.1" hidden="1" customHeight="1">
      <c r="A19" s="4" t="s">
        <v>6</v>
      </c>
      <c r="B19" s="10" t="s">
        <v>6</v>
      </c>
      <c r="C19" s="123">
        <v>1</v>
      </c>
      <c r="D19" s="123">
        <v>2</v>
      </c>
      <c r="E19" s="123">
        <v>3</v>
      </c>
      <c r="F19" s="123">
        <v>4</v>
      </c>
      <c r="G19" s="123">
        <v>5</v>
      </c>
      <c r="H19" s="123">
        <v>6</v>
      </c>
      <c r="I19" s="123">
        <v>7</v>
      </c>
      <c r="J19" s="123">
        <v>8</v>
      </c>
      <c r="K19" s="123">
        <v>9</v>
      </c>
      <c r="L19" s="123">
        <v>10</v>
      </c>
      <c r="M19" s="123">
        <v>12</v>
      </c>
      <c r="N19" s="123">
        <v>14</v>
      </c>
      <c r="O19" s="123">
        <v>16</v>
      </c>
      <c r="P19" s="123">
        <v>18</v>
      </c>
      <c r="Q19" s="123">
        <v>20</v>
      </c>
      <c r="R19" s="123">
        <v>24</v>
      </c>
      <c r="S19" s="123">
        <v>28</v>
      </c>
      <c r="T19" s="123">
        <v>32</v>
      </c>
      <c r="U19" s="123">
        <v>36</v>
      </c>
      <c r="V19" s="123">
        <v>40</v>
      </c>
      <c r="W19" s="123">
        <v>48</v>
      </c>
      <c r="X19" s="123">
        <v>56</v>
      </c>
      <c r="Y19" s="123">
        <v>64</v>
      </c>
    </row>
    <row r="20" spans="1:25" ht="2.1" hidden="1" customHeight="1" thickBot="1">
      <c r="A20" s="7" t="s">
        <v>2</v>
      </c>
      <c r="B20" s="10" t="s">
        <v>15</v>
      </c>
      <c r="C20" s="91">
        <v>2</v>
      </c>
      <c r="D20" s="92">
        <v>3</v>
      </c>
      <c r="E20" s="92">
        <v>4</v>
      </c>
      <c r="F20" s="92">
        <v>5</v>
      </c>
      <c r="G20" s="92">
        <v>6</v>
      </c>
      <c r="H20" s="92">
        <v>7</v>
      </c>
      <c r="I20" s="92">
        <v>8</v>
      </c>
      <c r="J20" s="92">
        <v>9</v>
      </c>
      <c r="K20" s="92">
        <v>10</v>
      </c>
      <c r="L20" s="92">
        <v>11</v>
      </c>
      <c r="M20" s="92">
        <v>12</v>
      </c>
      <c r="N20" s="92">
        <v>13</v>
      </c>
      <c r="O20" s="92">
        <v>14</v>
      </c>
      <c r="P20" s="92">
        <v>15</v>
      </c>
      <c r="Q20" s="92">
        <v>16</v>
      </c>
      <c r="R20" s="92">
        <v>17</v>
      </c>
      <c r="S20" s="92">
        <v>18</v>
      </c>
      <c r="T20" s="92">
        <v>19</v>
      </c>
      <c r="U20" s="92">
        <v>20</v>
      </c>
      <c r="V20" s="92">
        <v>21</v>
      </c>
      <c r="W20" s="92">
        <v>22</v>
      </c>
      <c r="X20" s="92">
        <v>23</v>
      </c>
      <c r="Y20" s="92">
        <v>24</v>
      </c>
    </row>
    <row r="21" spans="1:25" ht="2.1" hidden="1" customHeight="1" thickTop="1">
      <c r="A21" s="102">
        <v>0.1</v>
      </c>
      <c r="B21" s="103">
        <v>1</v>
      </c>
      <c r="C21" s="104">
        <v>2.2999999999999998</v>
      </c>
      <c r="D21" s="104">
        <v>3.89</v>
      </c>
      <c r="E21" s="104">
        <v>5.32</v>
      </c>
      <c r="F21" s="104">
        <v>6.68</v>
      </c>
      <c r="G21" s="104">
        <v>7.99</v>
      </c>
      <c r="H21" s="104">
        <v>9.27</v>
      </c>
      <c r="I21" s="104">
        <v>10.5</v>
      </c>
      <c r="J21" s="104">
        <v>11.8</v>
      </c>
      <c r="K21" s="104">
        <v>13</v>
      </c>
      <c r="L21" s="104">
        <v>14.2</v>
      </c>
      <c r="M21" s="104">
        <v>16.600000000000001</v>
      </c>
      <c r="N21" s="104">
        <v>19</v>
      </c>
      <c r="O21" s="104">
        <v>21.3</v>
      </c>
      <c r="P21" s="104">
        <v>23.6</v>
      </c>
      <c r="Q21" s="104">
        <v>25.9</v>
      </c>
      <c r="R21" s="104">
        <v>30.5</v>
      </c>
      <c r="S21" s="104">
        <v>35</v>
      </c>
      <c r="T21" s="104">
        <v>39.4</v>
      </c>
      <c r="U21" s="104">
        <v>43.9</v>
      </c>
      <c r="V21" s="104">
        <v>48.3</v>
      </c>
      <c r="W21" s="104">
        <v>57.1</v>
      </c>
      <c r="X21" s="104">
        <v>65.8</v>
      </c>
      <c r="Y21" s="105">
        <v>74.400000000000006</v>
      </c>
    </row>
    <row r="22" spans="1:25" ht="2.1" hidden="1" customHeight="1">
      <c r="A22" s="102">
        <v>0.2</v>
      </c>
      <c r="B22" s="106">
        <v>2</v>
      </c>
      <c r="C22" s="99">
        <v>1.61</v>
      </c>
      <c r="D22" s="99">
        <v>2.99</v>
      </c>
      <c r="E22" s="99">
        <v>4.28</v>
      </c>
      <c r="F22" s="99">
        <v>5.51</v>
      </c>
      <c r="G22" s="99">
        <v>6.72</v>
      </c>
      <c r="H22" s="99">
        <v>7.91</v>
      </c>
      <c r="I22" s="99">
        <v>9.08</v>
      </c>
      <c r="J22" s="99">
        <v>10.199999999999999</v>
      </c>
      <c r="K22" s="99">
        <v>11.4</v>
      </c>
      <c r="L22" s="99">
        <v>12.5</v>
      </c>
      <c r="M22" s="99">
        <v>14.8</v>
      </c>
      <c r="N22" s="99">
        <v>17</v>
      </c>
      <c r="O22" s="99">
        <v>19.2</v>
      </c>
      <c r="P22" s="99">
        <v>21.4</v>
      </c>
      <c r="Q22" s="99">
        <v>23.6</v>
      </c>
      <c r="R22" s="99">
        <v>28</v>
      </c>
      <c r="S22" s="99">
        <v>32.299999999999997</v>
      </c>
      <c r="T22" s="99">
        <v>36.6</v>
      </c>
      <c r="U22" s="99">
        <v>40.9</v>
      </c>
      <c r="V22" s="99">
        <v>45.2</v>
      </c>
      <c r="W22" s="99">
        <v>53.7</v>
      </c>
      <c r="X22" s="99">
        <v>62.2</v>
      </c>
      <c r="Y22" s="107">
        <v>70.599999999999994</v>
      </c>
    </row>
    <row r="23" spans="1:25" ht="2.1" hidden="1" customHeight="1">
      <c r="A23" s="102">
        <v>0.3</v>
      </c>
      <c r="B23" s="106">
        <v>3</v>
      </c>
      <c r="C23" s="99">
        <v>1.2</v>
      </c>
      <c r="D23" s="99">
        <v>2.44</v>
      </c>
      <c r="E23" s="99">
        <v>3.62</v>
      </c>
      <c r="F23" s="99">
        <v>4.76</v>
      </c>
      <c r="G23" s="99">
        <v>5.89</v>
      </c>
      <c r="H23" s="99">
        <v>7.01</v>
      </c>
      <c r="I23" s="99">
        <v>8.11</v>
      </c>
      <c r="J23" s="99">
        <v>9.2100000000000009</v>
      </c>
      <c r="K23" s="99">
        <v>10.3</v>
      </c>
      <c r="L23" s="99">
        <v>11.4</v>
      </c>
      <c r="M23" s="99">
        <v>13.5</v>
      </c>
      <c r="N23" s="99">
        <v>15.7</v>
      </c>
      <c r="O23" s="99">
        <v>17.8</v>
      </c>
      <c r="P23" s="99">
        <v>20</v>
      </c>
      <c r="Q23" s="99">
        <v>22.1</v>
      </c>
      <c r="R23" s="99">
        <v>26.3</v>
      </c>
      <c r="S23" s="99">
        <v>30.5</v>
      </c>
      <c r="T23" s="99">
        <v>34.700000000000003</v>
      </c>
      <c r="U23" s="99">
        <v>38.9</v>
      </c>
      <c r="V23" s="99">
        <v>43.1</v>
      </c>
      <c r="W23" s="99">
        <v>51.4</v>
      </c>
      <c r="X23" s="99">
        <v>59.7</v>
      </c>
      <c r="Y23" s="107">
        <v>67.900000000000006</v>
      </c>
    </row>
    <row r="24" spans="1:25" ht="2.1" hidden="1" customHeight="1">
      <c r="A24" s="102">
        <v>0.5</v>
      </c>
      <c r="B24" s="106">
        <v>4</v>
      </c>
      <c r="C24" s="99">
        <v>0.69299999999999995</v>
      </c>
      <c r="D24" s="99">
        <v>1.68</v>
      </c>
      <c r="E24" s="99">
        <v>2.67</v>
      </c>
      <c r="F24" s="99">
        <v>3.67</v>
      </c>
      <c r="G24" s="99">
        <v>4.67</v>
      </c>
      <c r="H24" s="99">
        <v>5.67</v>
      </c>
      <c r="I24" s="99">
        <v>6.67</v>
      </c>
      <c r="J24" s="99">
        <v>7.67</v>
      </c>
      <c r="K24" s="99">
        <v>8.67</v>
      </c>
      <c r="L24" s="125">
        <v>9.67</v>
      </c>
      <c r="M24" s="125">
        <v>11.7</v>
      </c>
      <c r="N24" s="99">
        <v>13.7</v>
      </c>
      <c r="O24" s="99">
        <v>15.7</v>
      </c>
      <c r="P24" s="99">
        <v>17.7</v>
      </c>
      <c r="Q24" s="99">
        <v>19.7</v>
      </c>
      <c r="R24" s="99">
        <v>23.7</v>
      </c>
      <c r="S24" s="99">
        <v>27.7</v>
      </c>
      <c r="T24" s="99">
        <v>31.7</v>
      </c>
      <c r="U24" s="99">
        <v>35.700000000000003</v>
      </c>
      <c r="V24" s="99">
        <v>39.700000000000003</v>
      </c>
      <c r="W24" s="99">
        <v>47.7</v>
      </c>
      <c r="X24" s="99">
        <v>55.7</v>
      </c>
      <c r="Y24" s="107">
        <v>63.7</v>
      </c>
    </row>
    <row r="25" spans="1:25" ht="2.1" hidden="1" customHeight="1">
      <c r="A25" s="102">
        <v>0.7</v>
      </c>
      <c r="B25" s="106">
        <v>5</v>
      </c>
      <c r="C25" s="99">
        <v>0.35699999999999998</v>
      </c>
      <c r="D25" s="99">
        <v>1.1000000000000001</v>
      </c>
      <c r="E25" s="99">
        <v>1.91</v>
      </c>
      <c r="F25" s="99">
        <v>2.76</v>
      </c>
      <c r="G25" s="99">
        <v>3.63</v>
      </c>
      <c r="H25" s="99">
        <v>4.5199999999999996</v>
      </c>
      <c r="I25" s="99">
        <v>5.41</v>
      </c>
      <c r="J25" s="99">
        <v>6.31</v>
      </c>
      <c r="K25" s="99">
        <v>7.22</v>
      </c>
      <c r="L25" s="125">
        <v>8.1300000000000008</v>
      </c>
      <c r="M25" s="125">
        <v>9.9700000000000006</v>
      </c>
      <c r="N25" s="99">
        <v>11.8</v>
      </c>
      <c r="O25" s="99">
        <v>13.7</v>
      </c>
      <c r="P25" s="99">
        <v>15.6</v>
      </c>
      <c r="Q25" s="99">
        <v>17.399999999999999</v>
      </c>
      <c r="R25" s="99">
        <v>21.2</v>
      </c>
      <c r="S25" s="99">
        <v>25</v>
      </c>
      <c r="T25" s="99">
        <v>28.8</v>
      </c>
      <c r="U25" s="99">
        <v>32.6</v>
      </c>
      <c r="V25" s="99">
        <v>36.5</v>
      </c>
      <c r="W25" s="99">
        <v>44.1</v>
      </c>
      <c r="X25" s="99">
        <v>51.8</v>
      </c>
      <c r="Y25" s="107">
        <v>59.6</v>
      </c>
    </row>
    <row r="26" spans="1:25" ht="2.1" hidden="1" customHeight="1">
      <c r="A26" s="102">
        <v>0.8</v>
      </c>
      <c r="B26" s="106">
        <v>6</v>
      </c>
      <c r="C26" s="99">
        <v>0.223</v>
      </c>
      <c r="D26" s="99">
        <v>0.82399999999999995</v>
      </c>
      <c r="E26" s="99">
        <v>1.53</v>
      </c>
      <c r="F26" s="99">
        <v>2.2999999999999998</v>
      </c>
      <c r="G26" s="99">
        <v>3.09</v>
      </c>
      <c r="H26" s="99">
        <v>3.9</v>
      </c>
      <c r="I26" s="99">
        <v>4.7300000000000004</v>
      </c>
      <c r="J26" s="99">
        <v>5.58</v>
      </c>
      <c r="K26" s="99">
        <v>6.43</v>
      </c>
      <c r="L26" s="99">
        <v>7.29</v>
      </c>
      <c r="M26" s="99">
        <v>9.0299999999999994</v>
      </c>
      <c r="N26" s="99">
        <v>10.8</v>
      </c>
      <c r="O26" s="99">
        <v>12.6</v>
      </c>
      <c r="P26" s="99">
        <v>14.4</v>
      </c>
      <c r="Q26" s="99">
        <v>16.2</v>
      </c>
      <c r="R26" s="99">
        <v>19.8</v>
      </c>
      <c r="S26" s="99">
        <v>23.5</v>
      </c>
      <c r="T26" s="99">
        <v>27.2</v>
      </c>
      <c r="U26" s="99">
        <v>30.9</v>
      </c>
      <c r="V26" s="99">
        <v>34.6</v>
      </c>
      <c r="W26" s="99">
        <v>42.1</v>
      </c>
      <c r="X26" s="99">
        <v>49.6</v>
      </c>
      <c r="Y26" s="107">
        <v>57.2</v>
      </c>
    </row>
    <row r="27" spans="1:25" ht="2.1" hidden="1" customHeight="1">
      <c r="A27" s="102">
        <v>0.9</v>
      </c>
      <c r="B27" s="106">
        <v>7</v>
      </c>
      <c r="C27" s="99">
        <v>0.105</v>
      </c>
      <c r="D27" s="99">
        <v>0.53200000000000003</v>
      </c>
      <c r="E27" s="99">
        <v>1.1000000000000001</v>
      </c>
      <c r="F27" s="99">
        <v>1.75</v>
      </c>
      <c r="G27" s="99">
        <v>2.4300000000000002</v>
      </c>
      <c r="H27" s="99">
        <v>3.15</v>
      </c>
      <c r="I27" s="99">
        <v>3.89</v>
      </c>
      <c r="J27" s="99">
        <v>4.66</v>
      </c>
      <c r="K27" s="99">
        <v>5.43</v>
      </c>
      <c r="L27" s="99">
        <v>6.22</v>
      </c>
      <c r="M27" s="99">
        <v>7.83</v>
      </c>
      <c r="N27" s="99">
        <v>9.4700000000000006</v>
      </c>
      <c r="O27" s="99">
        <v>11.1</v>
      </c>
      <c r="P27" s="99">
        <v>12.8</v>
      </c>
      <c r="Q27" s="99">
        <v>14.5</v>
      </c>
      <c r="R27" s="99">
        <v>18</v>
      </c>
      <c r="S27" s="99">
        <v>21.5</v>
      </c>
      <c r="T27" s="99">
        <v>25</v>
      </c>
      <c r="U27" s="99">
        <v>28.6</v>
      </c>
      <c r="V27" s="99">
        <v>32.1</v>
      </c>
      <c r="W27" s="99">
        <v>39.4</v>
      </c>
      <c r="X27" s="99">
        <v>46.6</v>
      </c>
      <c r="Y27" s="107">
        <v>54</v>
      </c>
    </row>
    <row r="28" spans="1:25" ht="2.1" hidden="1" customHeight="1">
      <c r="A28" s="102">
        <v>0.95</v>
      </c>
      <c r="B28" s="106">
        <v>8</v>
      </c>
      <c r="C28" s="99">
        <v>5.0999999999999997E-2</v>
      </c>
      <c r="D28" s="99">
        <v>0.35499999999999998</v>
      </c>
      <c r="E28" s="99">
        <v>0.81799999999999995</v>
      </c>
      <c r="F28" s="99">
        <v>1.37</v>
      </c>
      <c r="G28" s="99">
        <v>1.97</v>
      </c>
      <c r="H28" s="99">
        <v>2.61</v>
      </c>
      <c r="I28" s="99">
        <v>3.28</v>
      </c>
      <c r="J28" s="99">
        <v>3.98</v>
      </c>
      <c r="K28" s="99">
        <v>4.6900000000000004</v>
      </c>
      <c r="L28" s="125">
        <v>5.42</v>
      </c>
      <c r="M28" s="125">
        <v>6.92</v>
      </c>
      <c r="N28" s="99">
        <v>8.4600000000000009</v>
      </c>
      <c r="O28" s="99">
        <v>10</v>
      </c>
      <c r="P28" s="99">
        <v>11.6</v>
      </c>
      <c r="Q28" s="99">
        <v>13.3</v>
      </c>
      <c r="R28" s="99">
        <v>16.600000000000001</v>
      </c>
      <c r="S28" s="99">
        <v>19.899999999999999</v>
      </c>
      <c r="T28" s="99">
        <v>23.3</v>
      </c>
      <c r="U28" s="99">
        <v>26.7</v>
      </c>
      <c r="V28" s="99">
        <v>30.2</v>
      </c>
      <c r="W28" s="99">
        <v>37.200000000000003</v>
      </c>
      <c r="X28" s="99">
        <v>44.3</v>
      </c>
      <c r="Y28" s="107">
        <v>51.4</v>
      </c>
    </row>
    <row r="29" spans="1:25" ht="2.1" hidden="1" customHeight="1" thickBot="1">
      <c r="A29" s="102">
        <v>0.99</v>
      </c>
      <c r="B29" s="108">
        <v>9</v>
      </c>
      <c r="C29" s="109">
        <v>0.01</v>
      </c>
      <c r="D29" s="109">
        <v>0.14799999999999999</v>
      </c>
      <c r="E29" s="109">
        <v>0.435</v>
      </c>
      <c r="F29" s="109">
        <v>0.82099999999999995</v>
      </c>
      <c r="G29" s="109">
        <v>1.28</v>
      </c>
      <c r="H29" s="109">
        <v>1.78</v>
      </c>
      <c r="I29" s="109">
        <v>2.33</v>
      </c>
      <c r="J29" s="109">
        <v>2.91</v>
      </c>
      <c r="K29" s="109">
        <v>3.51</v>
      </c>
      <c r="L29" s="127">
        <v>4.13</v>
      </c>
      <c r="M29" s="127">
        <v>5.43</v>
      </c>
      <c r="N29" s="109">
        <v>6.78</v>
      </c>
      <c r="O29" s="109">
        <v>8.18</v>
      </c>
      <c r="P29" s="109">
        <v>9.61</v>
      </c>
      <c r="Q29" s="109">
        <v>11.1</v>
      </c>
      <c r="R29" s="109">
        <v>14.1</v>
      </c>
      <c r="S29" s="109">
        <v>17.2</v>
      </c>
      <c r="T29" s="109">
        <v>20.3</v>
      </c>
      <c r="U29" s="109">
        <v>23.5</v>
      </c>
      <c r="V29" s="109">
        <v>26.8</v>
      </c>
      <c r="W29" s="109">
        <v>33.299999999999997</v>
      </c>
      <c r="X29" s="109">
        <v>40.1</v>
      </c>
      <c r="Y29" s="110">
        <v>46.9</v>
      </c>
    </row>
    <row r="30" spans="1:25" ht="2.1" hidden="1" customHeight="1" thickTop="1">
      <c r="A30" s="101"/>
    </row>
    <row r="31" spans="1:25" ht="2.1" hidden="1" customHeight="1">
      <c r="A31" s="20"/>
      <c r="I31" s="1" t="s">
        <v>29</v>
      </c>
    </row>
    <row r="32" spans="1:25" ht="2.1" hidden="1" customHeight="1"/>
    <row r="33" spans="1:25" ht="2.1" hidden="1" customHeight="1">
      <c r="A33" s="4" t="s">
        <v>6</v>
      </c>
      <c r="B33" s="10" t="s">
        <v>6</v>
      </c>
      <c r="C33" s="123">
        <v>1</v>
      </c>
      <c r="D33" s="123">
        <v>2</v>
      </c>
      <c r="E33" s="123">
        <v>3</v>
      </c>
      <c r="F33" s="123">
        <v>4</v>
      </c>
      <c r="G33" s="123">
        <v>5</v>
      </c>
      <c r="H33" s="123">
        <v>6</v>
      </c>
      <c r="I33" s="123">
        <v>7</v>
      </c>
      <c r="J33" s="123">
        <v>8</v>
      </c>
      <c r="K33" s="123">
        <v>9</v>
      </c>
      <c r="L33" s="123">
        <v>10</v>
      </c>
      <c r="M33" s="123">
        <v>12</v>
      </c>
      <c r="N33" s="123">
        <v>14</v>
      </c>
      <c r="O33" s="123">
        <v>16</v>
      </c>
      <c r="P33" s="123">
        <v>18</v>
      </c>
      <c r="Q33" s="123">
        <v>20</v>
      </c>
      <c r="R33" s="123">
        <v>24</v>
      </c>
      <c r="S33" s="123">
        <v>28</v>
      </c>
      <c r="T33" s="123">
        <v>32</v>
      </c>
      <c r="U33" s="123">
        <v>36</v>
      </c>
      <c r="V33" s="123">
        <v>40</v>
      </c>
      <c r="W33" s="123">
        <v>48</v>
      </c>
      <c r="X33" s="123">
        <v>56</v>
      </c>
      <c r="Y33" s="123">
        <v>64</v>
      </c>
    </row>
    <row r="34" spans="1:25" ht="2.1" hidden="1" customHeight="1" thickBot="1">
      <c r="A34" s="7" t="s">
        <v>2</v>
      </c>
      <c r="B34" s="10" t="s">
        <v>15</v>
      </c>
      <c r="C34" s="91">
        <v>2</v>
      </c>
      <c r="D34" s="92">
        <v>3</v>
      </c>
      <c r="E34" s="92">
        <v>4</v>
      </c>
      <c r="F34" s="92">
        <v>5</v>
      </c>
      <c r="G34" s="92">
        <v>6</v>
      </c>
      <c r="H34" s="92">
        <v>7</v>
      </c>
      <c r="I34" s="92">
        <v>8</v>
      </c>
      <c r="J34" s="92">
        <v>9</v>
      </c>
      <c r="K34" s="92">
        <v>10</v>
      </c>
      <c r="L34" s="92">
        <v>11</v>
      </c>
      <c r="M34" s="92">
        <v>12</v>
      </c>
      <c r="N34" s="92">
        <v>13</v>
      </c>
      <c r="O34" s="92">
        <v>14</v>
      </c>
      <c r="P34" s="92">
        <v>15</v>
      </c>
      <c r="Q34" s="92">
        <v>16</v>
      </c>
      <c r="R34" s="92">
        <v>17</v>
      </c>
      <c r="S34" s="92">
        <v>18</v>
      </c>
      <c r="T34" s="92">
        <v>19</v>
      </c>
      <c r="U34" s="92">
        <v>20</v>
      </c>
      <c r="V34" s="92">
        <v>21</v>
      </c>
      <c r="W34" s="92">
        <v>22</v>
      </c>
      <c r="X34" s="92">
        <v>23</v>
      </c>
      <c r="Y34" s="92">
        <v>24</v>
      </c>
    </row>
    <row r="35" spans="1:25" ht="2.1" hidden="1" customHeight="1" thickTop="1">
      <c r="A35" s="102">
        <v>0.1</v>
      </c>
      <c r="B35" s="103">
        <v>1</v>
      </c>
      <c r="C35" s="113">
        <v>3.89</v>
      </c>
      <c r="D35" s="114"/>
      <c r="E35" s="113">
        <v>6.68</v>
      </c>
      <c r="F35" s="113">
        <v>11.8</v>
      </c>
      <c r="G35" s="113">
        <v>14.2</v>
      </c>
      <c r="H35" s="113">
        <v>16.600000000000001</v>
      </c>
      <c r="I35" s="113">
        <v>19</v>
      </c>
      <c r="J35" s="113">
        <v>21.3</v>
      </c>
      <c r="K35" s="113">
        <v>23.6</v>
      </c>
      <c r="L35" s="113">
        <v>25.9</v>
      </c>
      <c r="M35" s="113">
        <v>30.5</v>
      </c>
      <c r="N35" s="113">
        <v>35</v>
      </c>
      <c r="O35" s="113">
        <v>39.4</v>
      </c>
      <c r="P35" s="113">
        <v>43.9</v>
      </c>
      <c r="Q35" s="113">
        <v>48.3</v>
      </c>
      <c r="R35" s="113">
        <v>57.1</v>
      </c>
      <c r="S35" s="113">
        <v>65.8</v>
      </c>
      <c r="T35" s="113">
        <v>74.400000000000006</v>
      </c>
      <c r="U35" s="113">
        <v>83.1</v>
      </c>
      <c r="V35" s="113">
        <v>91.7</v>
      </c>
      <c r="W35" s="113">
        <v>108</v>
      </c>
      <c r="X35" s="115">
        <f t="shared" ref="X35:X43" si="3">(W35+Y35)/2</f>
        <v>125</v>
      </c>
      <c r="Y35" s="116">
        <v>142</v>
      </c>
    </row>
    <row r="36" spans="1:25" ht="2.1" hidden="1" customHeight="1">
      <c r="A36" s="102">
        <v>0.2</v>
      </c>
      <c r="B36" s="106">
        <v>2</v>
      </c>
      <c r="C36" s="112">
        <v>2.99</v>
      </c>
      <c r="D36" s="112">
        <v>5.51</v>
      </c>
      <c r="E36" s="112">
        <v>7.91</v>
      </c>
      <c r="F36" s="112">
        <v>10.199999999999999</v>
      </c>
      <c r="G36" s="112">
        <v>12.5</v>
      </c>
      <c r="H36" s="112">
        <v>14.8</v>
      </c>
      <c r="I36" s="112">
        <v>17</v>
      </c>
      <c r="J36" s="112">
        <v>19.2</v>
      </c>
      <c r="K36" s="112">
        <v>21.4</v>
      </c>
      <c r="L36" s="112">
        <v>23.6</v>
      </c>
      <c r="M36" s="112">
        <v>28</v>
      </c>
      <c r="N36" s="112">
        <v>32.299999999999997</v>
      </c>
      <c r="O36" s="112">
        <v>36.6</v>
      </c>
      <c r="P36" s="112">
        <v>40.9</v>
      </c>
      <c r="Q36" s="112">
        <v>45.2</v>
      </c>
      <c r="R36" s="112">
        <v>53.7</v>
      </c>
      <c r="S36" s="112">
        <v>62.2</v>
      </c>
      <c r="T36" s="112">
        <v>70.599999999999994</v>
      </c>
      <c r="U36" s="112">
        <v>79</v>
      </c>
      <c r="V36" s="112">
        <v>87.4</v>
      </c>
      <c r="W36" s="112">
        <v>104</v>
      </c>
      <c r="X36" s="111">
        <f t="shared" si="3"/>
        <v>120.5</v>
      </c>
      <c r="Y36" s="117">
        <v>137</v>
      </c>
    </row>
    <row r="37" spans="1:25" ht="2.1" hidden="1" customHeight="1">
      <c r="A37" s="102">
        <v>0.3</v>
      </c>
      <c r="B37" s="106">
        <v>3</v>
      </c>
      <c r="C37" s="112">
        <v>2.44</v>
      </c>
      <c r="D37" s="112">
        <v>4.76</v>
      </c>
      <c r="E37" s="112">
        <v>7.01</v>
      </c>
      <c r="F37" s="112">
        <v>9.2100000000000009</v>
      </c>
      <c r="G37" s="112">
        <v>11.4</v>
      </c>
      <c r="H37" s="112">
        <v>13.5</v>
      </c>
      <c r="I37" s="112">
        <v>15.7</v>
      </c>
      <c r="J37" s="112">
        <v>17.8</v>
      </c>
      <c r="K37" s="112">
        <v>20</v>
      </c>
      <c r="L37" s="128">
        <v>22.1</v>
      </c>
      <c r="M37" s="128">
        <v>26.3</v>
      </c>
      <c r="N37" s="112">
        <v>30.5</v>
      </c>
      <c r="O37" s="112">
        <v>34.700000000000003</v>
      </c>
      <c r="P37" s="112">
        <v>38.9</v>
      </c>
      <c r="Q37" s="112">
        <v>43.1</v>
      </c>
      <c r="R37" s="112">
        <v>51.4</v>
      </c>
      <c r="S37" s="112">
        <v>59.7</v>
      </c>
      <c r="T37" s="112">
        <v>67.900000000000006</v>
      </c>
      <c r="U37" s="112">
        <v>76.2</v>
      </c>
      <c r="V37" s="112">
        <v>84.4</v>
      </c>
      <c r="W37" s="112">
        <v>101</v>
      </c>
      <c r="X37" s="111">
        <f t="shared" si="3"/>
        <v>117.5</v>
      </c>
      <c r="Y37" s="117">
        <v>134</v>
      </c>
    </row>
    <row r="38" spans="1:25" ht="2.1" hidden="1" customHeight="1">
      <c r="A38" s="102">
        <v>0.5</v>
      </c>
      <c r="B38" s="106">
        <v>4</v>
      </c>
      <c r="C38" s="112">
        <v>1.68</v>
      </c>
      <c r="D38" s="112">
        <v>3.67</v>
      </c>
      <c r="E38" s="112">
        <v>5.67</v>
      </c>
      <c r="F38" s="112">
        <v>7.67</v>
      </c>
      <c r="G38" s="112">
        <v>9.67</v>
      </c>
      <c r="H38" s="112">
        <v>11.7</v>
      </c>
      <c r="I38" s="112">
        <v>13.7</v>
      </c>
      <c r="J38" s="112">
        <v>15.7</v>
      </c>
      <c r="K38" s="112">
        <v>17.7</v>
      </c>
      <c r="L38" s="128">
        <v>19.7</v>
      </c>
      <c r="M38" s="128">
        <v>23.7</v>
      </c>
      <c r="N38" s="112">
        <v>27.7</v>
      </c>
      <c r="O38" s="112">
        <v>31.7</v>
      </c>
      <c r="P38" s="112">
        <v>35.700000000000003</v>
      </c>
      <c r="Q38" s="112">
        <v>39.700000000000003</v>
      </c>
      <c r="R38" s="112">
        <v>47.7</v>
      </c>
      <c r="S38" s="112">
        <v>55.7</v>
      </c>
      <c r="T38" s="112">
        <v>63.7</v>
      </c>
      <c r="U38" s="112">
        <v>71.7</v>
      </c>
      <c r="V38" s="112">
        <v>79.7</v>
      </c>
      <c r="W38" s="112">
        <v>95.7</v>
      </c>
      <c r="X38" s="111">
        <f t="shared" si="3"/>
        <v>111.85</v>
      </c>
      <c r="Y38" s="117">
        <v>128</v>
      </c>
    </row>
    <row r="39" spans="1:25" ht="2.1" hidden="1" customHeight="1">
      <c r="A39" s="102">
        <v>0.7</v>
      </c>
      <c r="B39" s="106">
        <v>5</v>
      </c>
      <c r="C39" s="112">
        <v>1.1000000000000001</v>
      </c>
      <c r="D39" s="112">
        <v>2.76</v>
      </c>
      <c r="E39" s="112">
        <v>4.5199999999999996</v>
      </c>
      <c r="F39" s="112">
        <v>6.31</v>
      </c>
      <c r="G39" s="112">
        <v>8.1300000000000008</v>
      </c>
      <c r="H39" s="112">
        <v>9.9700000000000006</v>
      </c>
      <c r="I39" s="112">
        <v>11.8</v>
      </c>
      <c r="J39" s="112">
        <v>13.7</v>
      </c>
      <c r="K39" s="112">
        <v>15.6</v>
      </c>
      <c r="L39" s="112">
        <v>17.399999999999999</v>
      </c>
      <c r="M39" s="112">
        <v>21.2</v>
      </c>
      <c r="N39" s="112">
        <v>25</v>
      </c>
      <c r="O39" s="112">
        <v>28.8</v>
      </c>
      <c r="P39" s="112">
        <v>32.6</v>
      </c>
      <c r="Q39" s="112">
        <v>36.5</v>
      </c>
      <c r="R39" s="112">
        <v>44.1</v>
      </c>
      <c r="S39" s="112">
        <v>51.8</v>
      </c>
      <c r="T39" s="112">
        <v>59.6</v>
      </c>
      <c r="U39" s="112">
        <v>67.3</v>
      </c>
      <c r="V39" s="112">
        <v>75.099999999999994</v>
      </c>
      <c r="W39" s="112">
        <v>90.6</v>
      </c>
      <c r="X39" s="111">
        <f t="shared" si="3"/>
        <v>106.3</v>
      </c>
      <c r="Y39" s="117">
        <v>122</v>
      </c>
    </row>
    <row r="40" spans="1:25" ht="2.1" hidden="1" customHeight="1">
      <c r="A40" s="102">
        <v>0.8</v>
      </c>
      <c r="B40" s="106">
        <v>6</v>
      </c>
      <c r="C40" s="112">
        <v>0.82399999999999995</v>
      </c>
      <c r="D40" s="112">
        <v>2.2999999999999998</v>
      </c>
      <c r="E40" s="112">
        <v>3.9</v>
      </c>
      <c r="F40" s="112">
        <v>5.58</v>
      </c>
      <c r="G40" s="112">
        <v>7.29</v>
      </c>
      <c r="H40" s="112">
        <v>9.0299999999999994</v>
      </c>
      <c r="I40" s="112">
        <v>10.8</v>
      </c>
      <c r="J40" s="112">
        <v>12.6</v>
      </c>
      <c r="K40" s="112">
        <v>14.4</v>
      </c>
      <c r="L40" s="112">
        <v>16.2</v>
      </c>
      <c r="M40" s="112">
        <v>19.8</v>
      </c>
      <c r="N40" s="112">
        <v>23.5</v>
      </c>
      <c r="O40" s="112">
        <v>27.2</v>
      </c>
      <c r="P40" s="112">
        <v>30.9</v>
      </c>
      <c r="Q40" s="112">
        <v>34.6</v>
      </c>
      <c r="R40" s="112">
        <v>42.1</v>
      </c>
      <c r="S40" s="112">
        <v>49.6</v>
      </c>
      <c r="T40" s="112">
        <v>57.2</v>
      </c>
      <c r="U40" s="112">
        <v>64.8</v>
      </c>
      <c r="V40" s="112">
        <v>72.400000000000006</v>
      </c>
      <c r="W40" s="112">
        <v>87.7</v>
      </c>
      <c r="X40" s="111">
        <f t="shared" si="3"/>
        <v>102.85</v>
      </c>
      <c r="Y40" s="117">
        <v>118</v>
      </c>
    </row>
    <row r="41" spans="1:25" ht="2.1" hidden="1" customHeight="1">
      <c r="A41" s="102">
        <v>0.9</v>
      </c>
      <c r="B41" s="106">
        <v>7</v>
      </c>
      <c r="C41" s="112">
        <v>0.53200000000000003</v>
      </c>
      <c r="D41" s="112">
        <v>1.75</v>
      </c>
      <c r="E41" s="112">
        <v>3.15</v>
      </c>
      <c r="F41" s="112">
        <v>4.66</v>
      </c>
      <c r="G41" s="112">
        <v>6.22</v>
      </c>
      <c r="H41" s="112">
        <v>7.83</v>
      </c>
      <c r="I41" s="112">
        <v>9.4700000000000006</v>
      </c>
      <c r="J41" s="112">
        <v>11.1</v>
      </c>
      <c r="K41" s="112">
        <v>12.8</v>
      </c>
      <c r="L41" s="112">
        <v>14.5</v>
      </c>
      <c r="M41" s="112">
        <v>18</v>
      </c>
      <c r="N41" s="112">
        <v>21.5</v>
      </c>
      <c r="O41" s="112">
        <v>25</v>
      </c>
      <c r="P41" s="112">
        <v>28.6</v>
      </c>
      <c r="Q41" s="112">
        <v>32.1</v>
      </c>
      <c r="R41" s="112">
        <v>39.4</v>
      </c>
      <c r="S41" s="112">
        <v>46.6</v>
      </c>
      <c r="T41" s="112">
        <v>54</v>
      </c>
      <c r="U41" s="112">
        <v>61.4</v>
      </c>
      <c r="V41" s="112">
        <v>68.8</v>
      </c>
      <c r="W41" s="112">
        <v>83.7</v>
      </c>
      <c r="X41" s="111">
        <f t="shared" si="3"/>
        <v>98.85</v>
      </c>
      <c r="Y41" s="117">
        <v>114</v>
      </c>
    </row>
    <row r="42" spans="1:25" ht="2.1" hidden="1" customHeight="1">
      <c r="A42" s="102">
        <v>0.95</v>
      </c>
      <c r="B42" s="106">
        <v>8</v>
      </c>
      <c r="C42" s="112">
        <v>0.35499999999999998</v>
      </c>
      <c r="D42" s="112">
        <v>1.37</v>
      </c>
      <c r="E42" s="112">
        <v>2.61</v>
      </c>
      <c r="F42" s="112">
        <v>3.98</v>
      </c>
      <c r="G42" s="112">
        <v>5.42</v>
      </c>
      <c r="H42" s="112">
        <v>6.92</v>
      </c>
      <c r="I42" s="112">
        <v>8.4600000000000009</v>
      </c>
      <c r="J42" s="112">
        <v>10</v>
      </c>
      <c r="K42" s="112">
        <v>11.6</v>
      </c>
      <c r="L42" s="112">
        <v>13.3</v>
      </c>
      <c r="M42" s="112">
        <v>16.600000000000001</v>
      </c>
      <c r="N42" s="112">
        <v>19.899999999999999</v>
      </c>
      <c r="O42" s="112">
        <v>23.3</v>
      </c>
      <c r="P42" s="112">
        <v>26.7</v>
      </c>
      <c r="Q42" s="112">
        <v>30.2</v>
      </c>
      <c r="R42" s="112">
        <v>37.200000000000003</v>
      </c>
      <c r="S42" s="112">
        <v>44.3</v>
      </c>
      <c r="T42" s="112">
        <v>51.4</v>
      </c>
      <c r="U42" s="112">
        <v>58.6</v>
      </c>
      <c r="V42" s="112">
        <v>65.900000000000006</v>
      </c>
      <c r="W42" s="112">
        <v>80.5</v>
      </c>
      <c r="X42" s="111">
        <f t="shared" si="3"/>
        <v>95.25</v>
      </c>
      <c r="Y42" s="117">
        <v>110</v>
      </c>
    </row>
    <row r="43" spans="1:25" ht="2.1" hidden="1" customHeight="1" thickBot="1">
      <c r="A43" s="102">
        <v>0.99</v>
      </c>
      <c r="B43" s="108">
        <v>9</v>
      </c>
      <c r="C43" s="118">
        <v>0.14799999999999999</v>
      </c>
      <c r="D43" s="118">
        <v>0.82099999999999995</v>
      </c>
      <c r="E43" s="118">
        <v>1.78</v>
      </c>
      <c r="F43" s="118">
        <v>2.91</v>
      </c>
      <c r="G43" s="118">
        <v>4.13</v>
      </c>
      <c r="H43" s="118">
        <v>5.43</v>
      </c>
      <c r="I43" s="118">
        <v>6.78</v>
      </c>
      <c r="J43" s="118">
        <v>8.18</v>
      </c>
      <c r="K43" s="118">
        <v>9.61</v>
      </c>
      <c r="L43" s="118">
        <v>11.1</v>
      </c>
      <c r="M43" s="118">
        <v>14.1</v>
      </c>
      <c r="N43" s="118">
        <v>17.2</v>
      </c>
      <c r="O43" s="118">
        <v>20.3</v>
      </c>
      <c r="P43" s="118">
        <v>23.5</v>
      </c>
      <c r="Q43" s="118">
        <v>26.8</v>
      </c>
      <c r="R43" s="118">
        <v>33.299999999999997</v>
      </c>
      <c r="S43" s="118">
        <v>40.1</v>
      </c>
      <c r="T43" s="118">
        <v>46.9</v>
      </c>
      <c r="U43" s="118">
        <v>53.7</v>
      </c>
      <c r="V43" s="118">
        <v>60.7</v>
      </c>
      <c r="W43" s="118">
        <v>74.7</v>
      </c>
      <c r="X43" s="119">
        <f t="shared" si="3"/>
        <v>88.85</v>
      </c>
      <c r="Y43" s="120">
        <v>103</v>
      </c>
    </row>
    <row r="44" spans="1:25" ht="2.1" hidden="1" customHeight="1" thickTop="1">
      <c r="A44" s="101"/>
    </row>
    <row r="45" spans="1:25" ht="2.1" hidden="1" customHeight="1">
      <c r="A45" s="11"/>
      <c r="C45" s="11"/>
      <c r="D45" s="11"/>
      <c r="E45" s="11"/>
      <c r="F45" s="11"/>
      <c r="G45" s="11"/>
      <c r="H45" s="13" t="s">
        <v>30</v>
      </c>
      <c r="I45" s="11"/>
    </row>
    <row r="46" spans="1:25" ht="2.1" hidden="1" customHeight="1">
      <c r="I46" s="12"/>
    </row>
    <row r="47" spans="1:25" ht="2.1" hidden="1" customHeight="1">
      <c r="A47" s="4" t="s">
        <v>6</v>
      </c>
      <c r="B47" s="10" t="s">
        <v>6</v>
      </c>
      <c r="C47" s="46">
        <v>1</v>
      </c>
      <c r="D47" s="123">
        <v>2</v>
      </c>
      <c r="E47" s="123">
        <v>3</v>
      </c>
      <c r="F47" s="123">
        <v>4</v>
      </c>
      <c r="G47" s="123">
        <v>5</v>
      </c>
      <c r="H47" s="123">
        <v>6</v>
      </c>
      <c r="I47" s="123">
        <v>7</v>
      </c>
      <c r="J47" s="123">
        <v>8</v>
      </c>
      <c r="K47" s="123">
        <v>9</v>
      </c>
      <c r="L47" s="123">
        <v>10</v>
      </c>
      <c r="M47" s="123">
        <v>12</v>
      </c>
      <c r="N47" s="123">
        <v>14</v>
      </c>
      <c r="O47" s="123">
        <v>16</v>
      </c>
      <c r="P47" s="123">
        <v>18</v>
      </c>
      <c r="Q47" s="123">
        <v>20</v>
      </c>
      <c r="R47" s="123">
        <v>24</v>
      </c>
      <c r="S47" s="123">
        <v>28</v>
      </c>
      <c r="T47" s="123">
        <v>32</v>
      </c>
      <c r="U47" s="123">
        <v>36</v>
      </c>
      <c r="V47" s="123">
        <v>40</v>
      </c>
      <c r="W47" s="123">
        <v>48</v>
      </c>
      <c r="X47" s="123">
        <v>56</v>
      </c>
      <c r="Y47" s="123">
        <v>64</v>
      </c>
    </row>
    <row r="48" spans="1:25" ht="2.1" hidden="1" customHeight="1" thickBot="1">
      <c r="A48" s="43" t="s">
        <v>7</v>
      </c>
      <c r="B48" s="10" t="s">
        <v>15</v>
      </c>
      <c r="C48" s="70">
        <v>2</v>
      </c>
      <c r="D48" s="71">
        <v>3</v>
      </c>
      <c r="E48" s="71">
        <v>4</v>
      </c>
      <c r="F48" s="71">
        <v>5</v>
      </c>
      <c r="G48" s="71">
        <v>6</v>
      </c>
      <c r="H48" s="71">
        <v>7</v>
      </c>
      <c r="I48" s="71">
        <v>8</v>
      </c>
      <c r="J48" s="71">
        <v>9</v>
      </c>
      <c r="K48" s="71">
        <v>10</v>
      </c>
      <c r="L48" s="71">
        <v>11</v>
      </c>
      <c r="M48" s="71">
        <v>12</v>
      </c>
      <c r="N48" s="71">
        <v>13</v>
      </c>
      <c r="O48" s="71">
        <v>14</v>
      </c>
      <c r="P48" s="71">
        <v>15</v>
      </c>
      <c r="Q48" s="71">
        <v>16</v>
      </c>
      <c r="R48" s="71">
        <v>17</v>
      </c>
      <c r="S48" s="71">
        <v>18</v>
      </c>
      <c r="T48" s="71">
        <v>19</v>
      </c>
      <c r="U48" s="71">
        <v>20</v>
      </c>
      <c r="V48" s="71">
        <v>21</v>
      </c>
      <c r="W48" s="71">
        <v>22</v>
      </c>
      <c r="X48" s="71">
        <v>23</v>
      </c>
      <c r="Y48" s="71">
        <v>24</v>
      </c>
    </row>
    <row r="49" spans="1:25" ht="2.1" hidden="1" customHeight="1" thickTop="1">
      <c r="A49" s="42">
        <v>0.1</v>
      </c>
      <c r="B49" s="40">
        <f t="shared" ref="B49:B58" si="4">-LOG(A49)</f>
        <v>1</v>
      </c>
      <c r="C49" s="9">
        <v>0</v>
      </c>
      <c r="D49" s="9">
        <v>1.98</v>
      </c>
      <c r="E49" s="9">
        <v>3.06</v>
      </c>
      <c r="F49" s="9">
        <v>3.96</v>
      </c>
      <c r="G49" s="9">
        <v>4.5599999999999996</v>
      </c>
      <c r="H49" s="9">
        <v>4.9400000000000004</v>
      </c>
      <c r="I49" s="9">
        <v>5.34</v>
      </c>
      <c r="J49" s="9">
        <v>5.74</v>
      </c>
      <c r="K49" s="9">
        <v>6.04</v>
      </c>
      <c r="L49" s="9">
        <v>6.34</v>
      </c>
      <c r="M49" s="9">
        <v>6.84</v>
      </c>
      <c r="N49" s="9">
        <v>7.24</v>
      </c>
      <c r="O49" s="9">
        <v>7.64</v>
      </c>
      <c r="P49" s="9">
        <v>7.94</v>
      </c>
      <c r="Q49" s="9">
        <v>8.24</v>
      </c>
      <c r="R49" s="9">
        <v>8.74</v>
      </c>
      <c r="S49" s="9">
        <v>9.14</v>
      </c>
      <c r="T49" s="9">
        <v>9.32</v>
      </c>
      <c r="U49" s="9">
        <v>9.6199999999999992</v>
      </c>
      <c r="V49" s="9">
        <v>9.82</v>
      </c>
      <c r="W49" s="9">
        <v>10.32</v>
      </c>
      <c r="X49" s="9">
        <v>10.72</v>
      </c>
      <c r="Y49" s="93">
        <v>11.02</v>
      </c>
    </row>
    <row r="50" spans="1:25" ht="2.1" hidden="1" customHeight="1">
      <c r="A50" s="42">
        <v>0.01</v>
      </c>
      <c r="B50" s="40">
        <f t="shared" si="4"/>
        <v>2</v>
      </c>
      <c r="C50" s="14">
        <v>0</v>
      </c>
      <c r="D50" s="9">
        <v>2.1</v>
      </c>
      <c r="E50" s="9">
        <v>3.3</v>
      </c>
      <c r="F50" s="9">
        <v>4.2</v>
      </c>
      <c r="G50" s="9">
        <v>4.8</v>
      </c>
      <c r="H50" s="9">
        <v>5.3</v>
      </c>
      <c r="I50" s="9">
        <v>5.7</v>
      </c>
      <c r="J50" s="9">
        <v>6.1</v>
      </c>
      <c r="K50" s="9">
        <v>6.4</v>
      </c>
      <c r="L50" s="9">
        <v>6.7</v>
      </c>
      <c r="M50" s="9">
        <v>7.2</v>
      </c>
      <c r="N50" s="9">
        <v>7.6</v>
      </c>
      <c r="O50" s="9">
        <v>8</v>
      </c>
      <c r="P50" s="9">
        <v>8.3000000000000007</v>
      </c>
      <c r="Q50" s="9">
        <v>8.6</v>
      </c>
      <c r="R50" s="9">
        <v>9.1</v>
      </c>
      <c r="S50" s="9">
        <v>9.5</v>
      </c>
      <c r="T50" s="9">
        <v>9.8000000000000007</v>
      </c>
      <c r="U50" s="9">
        <v>10.1</v>
      </c>
      <c r="V50" s="9">
        <v>10.3</v>
      </c>
      <c r="W50" s="9">
        <v>10.8</v>
      </c>
      <c r="X50" s="9">
        <v>11.2</v>
      </c>
      <c r="Y50" s="94">
        <v>11.5</v>
      </c>
    </row>
    <row r="51" spans="1:25" ht="2.1" hidden="1" customHeight="1">
      <c r="A51" s="42">
        <v>1E-3</v>
      </c>
      <c r="B51" s="40">
        <f t="shared" si="4"/>
        <v>3</v>
      </c>
      <c r="C51" s="14">
        <v>0</v>
      </c>
      <c r="D51" s="9">
        <v>2.2000000000000002</v>
      </c>
      <c r="E51" s="9">
        <v>3.5</v>
      </c>
      <c r="F51" s="9">
        <v>4.4000000000000004</v>
      </c>
      <c r="G51" s="9">
        <v>5</v>
      </c>
      <c r="H51" s="9">
        <v>5.6</v>
      </c>
      <c r="I51" s="9">
        <v>6</v>
      </c>
      <c r="J51" s="9">
        <v>6.4</v>
      </c>
      <c r="K51" s="9">
        <v>6.7</v>
      </c>
      <c r="L51" s="9">
        <v>7</v>
      </c>
      <c r="M51" s="9">
        <v>7.5</v>
      </c>
      <c r="N51" s="9">
        <v>7.9</v>
      </c>
      <c r="O51" s="9">
        <v>8.3000000000000007</v>
      </c>
      <c r="P51" s="9">
        <v>8.6</v>
      </c>
      <c r="Q51" s="9">
        <v>8.9</v>
      </c>
      <c r="R51" s="9">
        <v>9.4</v>
      </c>
      <c r="S51" s="9">
        <v>9.8000000000000007</v>
      </c>
      <c r="T51" s="9">
        <v>10.199999999999999</v>
      </c>
      <c r="U51" s="9">
        <v>10.5</v>
      </c>
      <c r="V51" s="9">
        <v>10.7</v>
      </c>
      <c r="W51" s="9">
        <v>11.2</v>
      </c>
      <c r="X51" s="9">
        <v>11.6</v>
      </c>
      <c r="Y51" s="94">
        <v>11.9</v>
      </c>
    </row>
    <row r="52" spans="1:25" ht="2.1" hidden="1" customHeight="1">
      <c r="A52" s="42">
        <v>1E-4</v>
      </c>
      <c r="B52" s="40">
        <f t="shared" si="4"/>
        <v>4</v>
      </c>
      <c r="C52" s="14">
        <v>0</v>
      </c>
      <c r="D52" s="9">
        <v>2.2999999999999998</v>
      </c>
      <c r="E52" s="9">
        <v>3.7</v>
      </c>
      <c r="F52" s="9">
        <v>4.5999999999999996</v>
      </c>
      <c r="G52" s="9">
        <v>5.2</v>
      </c>
      <c r="H52" s="9">
        <v>5.8</v>
      </c>
      <c r="I52" s="9">
        <v>6.2</v>
      </c>
      <c r="J52" s="9">
        <v>6.6</v>
      </c>
      <c r="K52" s="9">
        <v>7</v>
      </c>
      <c r="L52" s="9">
        <v>7.3</v>
      </c>
      <c r="M52" s="9">
        <v>7.8</v>
      </c>
      <c r="N52" s="9">
        <v>8.1999999999999993</v>
      </c>
      <c r="O52" s="9">
        <v>8.6</v>
      </c>
      <c r="P52" s="9">
        <v>8.9</v>
      </c>
      <c r="Q52" s="9">
        <v>9.1999999999999993</v>
      </c>
      <c r="R52" s="9">
        <v>9.6999999999999993</v>
      </c>
      <c r="S52" s="9">
        <v>10.1</v>
      </c>
      <c r="T52" s="9">
        <v>10.5</v>
      </c>
      <c r="U52" s="9">
        <v>10.8</v>
      </c>
      <c r="V52" s="9">
        <v>11</v>
      </c>
      <c r="W52" s="9">
        <v>11.6</v>
      </c>
      <c r="X52" s="9">
        <v>12</v>
      </c>
      <c r="Y52" s="94">
        <v>12.3</v>
      </c>
    </row>
    <row r="53" spans="1:25" ht="2.1" hidden="1" customHeight="1">
      <c r="A53" s="42">
        <v>1.0000000000000001E-5</v>
      </c>
      <c r="B53" s="40">
        <f t="shared" si="4"/>
        <v>5</v>
      </c>
      <c r="C53" s="14">
        <v>0</v>
      </c>
      <c r="D53" s="9">
        <v>2.4</v>
      </c>
      <c r="E53" s="9">
        <v>3.8</v>
      </c>
      <c r="F53" s="9">
        <v>4.7</v>
      </c>
      <c r="G53" s="9">
        <v>5.4</v>
      </c>
      <c r="H53" s="9">
        <v>6</v>
      </c>
      <c r="I53" s="9">
        <v>6.4</v>
      </c>
      <c r="J53" s="9">
        <v>6.8</v>
      </c>
      <c r="K53" s="9">
        <v>7.2</v>
      </c>
      <c r="L53" s="9">
        <v>7.5</v>
      </c>
      <c r="M53" s="9">
        <v>8</v>
      </c>
      <c r="N53" s="9">
        <v>8.5</v>
      </c>
      <c r="O53" s="9">
        <v>8.9</v>
      </c>
      <c r="P53" s="9">
        <v>9.1999999999999993</v>
      </c>
      <c r="Q53" s="9">
        <v>9.5</v>
      </c>
      <c r="R53" s="9">
        <v>10</v>
      </c>
      <c r="S53" s="9">
        <v>10.4</v>
      </c>
      <c r="T53" s="9">
        <v>10.8</v>
      </c>
      <c r="U53" s="9">
        <v>11.1</v>
      </c>
      <c r="V53" s="9">
        <v>11.3</v>
      </c>
      <c r="W53" s="9">
        <v>11.9</v>
      </c>
      <c r="X53" s="9">
        <v>12.3</v>
      </c>
      <c r="Y53" s="95">
        <v>12.6</v>
      </c>
    </row>
    <row r="54" spans="1:25" ht="2.1" hidden="1" customHeight="1">
      <c r="A54" s="42">
        <v>9.9999999999999995E-7</v>
      </c>
      <c r="B54" s="40">
        <f t="shared" si="4"/>
        <v>6</v>
      </c>
      <c r="C54" s="14">
        <v>0</v>
      </c>
      <c r="D54" s="9">
        <v>2.5</v>
      </c>
      <c r="E54" s="9">
        <v>3.9</v>
      </c>
      <c r="F54" s="9">
        <v>4.8</v>
      </c>
      <c r="G54" s="9">
        <v>5.5</v>
      </c>
      <c r="H54" s="9">
        <v>6.1</v>
      </c>
      <c r="I54" s="9">
        <v>6.6</v>
      </c>
      <c r="J54" s="9">
        <v>7</v>
      </c>
      <c r="K54" s="9">
        <v>7.4</v>
      </c>
      <c r="L54" s="9">
        <v>7.7</v>
      </c>
      <c r="M54" s="9">
        <v>8.1999999999999993</v>
      </c>
      <c r="N54" s="9">
        <v>8.6999999999999993</v>
      </c>
      <c r="O54" s="9">
        <v>9.1</v>
      </c>
      <c r="P54" s="9">
        <v>9.4</v>
      </c>
      <c r="Q54" s="9">
        <v>9.6999999999999993</v>
      </c>
      <c r="R54" s="9">
        <v>10.199999999999999</v>
      </c>
      <c r="S54" s="9">
        <v>10.6</v>
      </c>
      <c r="T54" s="9">
        <v>11</v>
      </c>
      <c r="U54" s="9">
        <v>11.4</v>
      </c>
      <c r="V54" s="9">
        <v>11.6</v>
      </c>
      <c r="W54" s="9">
        <v>12.2</v>
      </c>
      <c r="X54" s="9">
        <v>12.6</v>
      </c>
      <c r="Y54" s="94">
        <v>12.9</v>
      </c>
    </row>
    <row r="55" spans="1:25" ht="2.1" hidden="1" customHeight="1">
      <c r="A55" s="42">
        <v>9.9999999999999995E-8</v>
      </c>
      <c r="B55" s="40">
        <f t="shared" si="4"/>
        <v>7</v>
      </c>
      <c r="C55" s="14">
        <v>0</v>
      </c>
      <c r="D55" s="14">
        <v>2.5499999999999998</v>
      </c>
      <c r="E55" s="14">
        <v>3.95</v>
      </c>
      <c r="F55" s="14">
        <v>4.8499999999999996</v>
      </c>
      <c r="G55" s="14">
        <v>5.6</v>
      </c>
      <c r="H55" s="14">
        <v>6.2</v>
      </c>
      <c r="I55" s="14">
        <v>6.7</v>
      </c>
      <c r="J55" s="14">
        <v>7.1</v>
      </c>
      <c r="K55" s="14">
        <v>7.5</v>
      </c>
      <c r="L55" s="14">
        <v>7.8</v>
      </c>
      <c r="M55" s="14">
        <v>8.3000000000000007</v>
      </c>
      <c r="N55" s="14">
        <v>8.8000000000000007</v>
      </c>
      <c r="O55" s="14">
        <v>9.1999999999999993</v>
      </c>
      <c r="P55" s="14">
        <v>9.5500000000000007</v>
      </c>
      <c r="Q55" s="14">
        <v>9.85</v>
      </c>
      <c r="R55" s="14">
        <v>10.35</v>
      </c>
      <c r="S55" s="14">
        <v>10.75</v>
      </c>
      <c r="T55" s="14">
        <v>11.15</v>
      </c>
      <c r="U55" s="14">
        <v>11.55</v>
      </c>
      <c r="V55" s="14">
        <v>11.75</v>
      </c>
      <c r="W55" s="14">
        <v>12.35</v>
      </c>
      <c r="X55" s="14">
        <v>12.75</v>
      </c>
      <c r="Y55" s="96">
        <v>13.05</v>
      </c>
    </row>
    <row r="56" spans="1:25" ht="2.1" hidden="1" customHeight="1">
      <c r="A56" s="42">
        <v>1E-8</v>
      </c>
      <c r="B56" s="40">
        <f t="shared" si="4"/>
        <v>8</v>
      </c>
      <c r="C56" s="14">
        <v>0</v>
      </c>
      <c r="D56" s="9">
        <v>2.6</v>
      </c>
      <c r="E56" s="9">
        <v>4</v>
      </c>
      <c r="F56" s="9">
        <v>4.9000000000000004</v>
      </c>
      <c r="G56" s="9">
        <v>5.7</v>
      </c>
      <c r="H56" s="9">
        <v>6.3</v>
      </c>
      <c r="I56" s="9">
        <v>6.8</v>
      </c>
      <c r="J56" s="9">
        <v>7.2</v>
      </c>
      <c r="K56" s="9">
        <v>7.6</v>
      </c>
      <c r="L56" s="9">
        <v>7.9</v>
      </c>
      <c r="M56" s="9">
        <v>8.4</v>
      </c>
      <c r="N56" s="9">
        <v>8.9</v>
      </c>
      <c r="O56" s="9">
        <v>9.3000000000000007</v>
      </c>
      <c r="P56" s="9">
        <v>9.6999999999999993</v>
      </c>
      <c r="Q56" s="9">
        <v>10</v>
      </c>
      <c r="R56" s="9">
        <v>10.5</v>
      </c>
      <c r="S56" s="9">
        <v>10.9</v>
      </c>
      <c r="T56" s="9">
        <v>11.3</v>
      </c>
      <c r="U56" s="9">
        <v>11.7</v>
      </c>
      <c r="V56" s="9">
        <v>11.9</v>
      </c>
      <c r="W56" s="9">
        <v>12.5</v>
      </c>
      <c r="X56" s="9">
        <v>12.9</v>
      </c>
      <c r="Y56" s="94">
        <v>13.2</v>
      </c>
    </row>
    <row r="57" spans="1:25" ht="2.1" hidden="1" customHeight="1">
      <c r="A57" s="42">
        <v>1.0000000000000001E-9</v>
      </c>
      <c r="B57" s="40">
        <f t="shared" si="4"/>
        <v>9</v>
      </c>
      <c r="C57" s="14">
        <v>0</v>
      </c>
      <c r="D57" s="14">
        <v>2.6</v>
      </c>
      <c r="E57" s="14">
        <v>4.05</v>
      </c>
      <c r="F57" s="14">
        <v>5</v>
      </c>
      <c r="G57" s="14">
        <v>5.75</v>
      </c>
      <c r="H57" s="14">
        <v>6.35</v>
      </c>
      <c r="I57" s="14">
        <v>6.9</v>
      </c>
      <c r="J57" s="14">
        <v>7.3</v>
      </c>
      <c r="K57" s="14">
        <v>7.7</v>
      </c>
      <c r="L57" s="14">
        <v>8</v>
      </c>
      <c r="M57" s="14">
        <v>8.5</v>
      </c>
      <c r="N57" s="14">
        <v>9</v>
      </c>
      <c r="O57" s="14">
        <v>9.4</v>
      </c>
      <c r="P57" s="14">
        <v>9.8000000000000007</v>
      </c>
      <c r="Q57" s="14">
        <v>10.1</v>
      </c>
      <c r="R57" s="14">
        <v>10.6</v>
      </c>
      <c r="S57" s="14">
        <v>11</v>
      </c>
      <c r="T57" s="14">
        <v>11.4</v>
      </c>
      <c r="U57" s="14">
        <v>11.8</v>
      </c>
      <c r="V57" s="14">
        <v>12.05</v>
      </c>
      <c r="W57" s="14">
        <v>12.65</v>
      </c>
      <c r="X57" s="14">
        <v>13.05</v>
      </c>
      <c r="Y57" s="96">
        <v>13.35</v>
      </c>
    </row>
    <row r="58" spans="1:25" ht="2.1" hidden="1" customHeight="1" thickBot="1">
      <c r="A58" s="42">
        <v>1E-10</v>
      </c>
      <c r="B58" s="51">
        <f t="shared" si="4"/>
        <v>10</v>
      </c>
      <c r="C58" s="69">
        <v>0</v>
      </c>
      <c r="D58" s="55">
        <v>2.6</v>
      </c>
      <c r="E58" s="55">
        <v>4.0999999999999996</v>
      </c>
      <c r="F58" s="55">
        <v>5.0999999999999996</v>
      </c>
      <c r="G58" s="55">
        <v>5.8</v>
      </c>
      <c r="H58" s="55">
        <v>6.4</v>
      </c>
      <c r="I58" s="55">
        <v>7</v>
      </c>
      <c r="J58" s="55">
        <v>7.4</v>
      </c>
      <c r="K58" s="55">
        <v>7.8</v>
      </c>
      <c r="L58" s="55">
        <v>8.1</v>
      </c>
      <c r="M58" s="55">
        <v>8.6</v>
      </c>
      <c r="N58" s="55">
        <v>9.1</v>
      </c>
      <c r="O58" s="55">
        <v>9.5</v>
      </c>
      <c r="P58" s="55">
        <v>9.9</v>
      </c>
      <c r="Q58" s="55">
        <v>10.199999999999999</v>
      </c>
      <c r="R58" s="55">
        <v>10.7</v>
      </c>
      <c r="S58" s="55">
        <v>11.1</v>
      </c>
      <c r="T58" s="55">
        <v>11.5</v>
      </c>
      <c r="U58" s="55">
        <v>11.9</v>
      </c>
      <c r="V58" s="55">
        <v>12.2</v>
      </c>
      <c r="W58" s="55">
        <v>12.8</v>
      </c>
      <c r="X58" s="55">
        <v>13.2</v>
      </c>
      <c r="Y58" s="97">
        <v>13.5</v>
      </c>
    </row>
    <row r="59" spans="1:25" ht="2.1" hidden="1" customHeight="1" thickTop="1"/>
    <row r="60" spans="1:25" ht="2.1" hidden="1" customHeight="1">
      <c r="A60" s="22"/>
      <c r="B60" s="22"/>
      <c r="E60" s="22" t="s">
        <v>6</v>
      </c>
      <c r="F60" s="22" t="s">
        <v>8</v>
      </c>
    </row>
    <row r="61" spans="1:25" ht="2.1" hidden="1" customHeight="1">
      <c r="A61" s="18"/>
      <c r="B61" s="22"/>
      <c r="C61" s="146"/>
      <c r="D61" s="147"/>
      <c r="E61" s="4">
        <v>1</v>
      </c>
      <c r="F61" s="24">
        <v>2</v>
      </c>
      <c r="G61" s="4">
        <v>1</v>
      </c>
      <c r="J61" s="22" t="s">
        <v>7</v>
      </c>
      <c r="K61" s="37" t="s">
        <v>0</v>
      </c>
    </row>
    <row r="62" spans="1:25" ht="2.1" hidden="1" customHeight="1">
      <c r="E62" s="4">
        <v>2</v>
      </c>
      <c r="F62" s="8">
        <v>3</v>
      </c>
      <c r="G62" s="4">
        <v>2</v>
      </c>
      <c r="J62" s="83">
        <f>-LOG(D93)</f>
        <v>5</v>
      </c>
      <c r="K62" s="22">
        <f>VLOOKUP(J62,B77:B86,1)</f>
        <v>5</v>
      </c>
    </row>
    <row r="63" spans="1:25" ht="2.1" hidden="1" customHeight="1">
      <c r="A63" s="11"/>
      <c r="B63" s="20"/>
      <c r="E63" s="4">
        <v>3</v>
      </c>
      <c r="F63" s="8">
        <v>4</v>
      </c>
      <c r="G63" s="4">
        <v>3</v>
      </c>
      <c r="H63" s="19"/>
      <c r="I63" s="19"/>
      <c r="M63" s="19"/>
      <c r="N63" s="19"/>
    </row>
    <row r="64" spans="1:25" ht="2.1" hidden="1" customHeight="1">
      <c r="A64" s="23" t="s">
        <v>2</v>
      </c>
      <c r="B64" s="37" t="s">
        <v>0</v>
      </c>
      <c r="E64" s="4">
        <v>4</v>
      </c>
      <c r="F64" s="8">
        <v>5</v>
      </c>
      <c r="G64" s="4">
        <v>4</v>
      </c>
      <c r="H64" s="19"/>
      <c r="I64" s="19"/>
      <c r="J64" s="23" t="s">
        <v>2</v>
      </c>
      <c r="K64" s="37" t="s">
        <v>0</v>
      </c>
      <c r="L64" s="22"/>
      <c r="M64" s="19"/>
      <c r="N64" s="19"/>
    </row>
    <row r="65" spans="1:28" ht="2.1" hidden="1" customHeight="1">
      <c r="A65" s="100">
        <v>0.1</v>
      </c>
      <c r="B65" s="19">
        <v>1</v>
      </c>
      <c r="C65" s="100">
        <v>0.1</v>
      </c>
      <c r="E65" s="4">
        <v>5</v>
      </c>
      <c r="F65" s="8">
        <v>6</v>
      </c>
      <c r="G65" s="4">
        <v>5</v>
      </c>
      <c r="J65" s="25">
        <f>B93</f>
        <v>0.9</v>
      </c>
      <c r="K65" s="22">
        <f>VLOOKUP(J65,A65:B73,2)</f>
        <v>7</v>
      </c>
    </row>
    <row r="66" spans="1:28" ht="2.1" hidden="1" customHeight="1">
      <c r="A66" s="100">
        <v>0.2</v>
      </c>
      <c r="B66" s="19">
        <v>2</v>
      </c>
      <c r="C66" s="100">
        <v>0.2</v>
      </c>
      <c r="E66" s="4">
        <v>6</v>
      </c>
      <c r="F66" s="8">
        <v>7</v>
      </c>
      <c r="G66" s="4">
        <v>6</v>
      </c>
      <c r="L66" s="19"/>
    </row>
    <row r="67" spans="1:28" ht="2.1" hidden="1" customHeight="1">
      <c r="A67" s="100">
        <v>0.3</v>
      </c>
      <c r="B67" s="19">
        <v>3</v>
      </c>
      <c r="C67" s="100">
        <v>0.3</v>
      </c>
      <c r="E67" s="4">
        <v>7</v>
      </c>
      <c r="F67" s="8">
        <v>8</v>
      </c>
      <c r="G67" s="4">
        <v>7</v>
      </c>
      <c r="J67" s="23" t="s">
        <v>22</v>
      </c>
      <c r="K67" s="37" t="s">
        <v>1</v>
      </c>
      <c r="L67" s="22"/>
    </row>
    <row r="68" spans="1:28" ht="2.1" hidden="1" customHeight="1">
      <c r="A68" s="100">
        <v>0.5</v>
      </c>
      <c r="B68" s="19">
        <v>4</v>
      </c>
      <c r="C68" s="100">
        <v>0.5</v>
      </c>
      <c r="E68" s="4">
        <v>8</v>
      </c>
      <c r="F68" s="8">
        <v>9</v>
      </c>
      <c r="G68" s="4">
        <v>8</v>
      </c>
      <c r="J68" s="21">
        <f>F93</f>
        <v>3</v>
      </c>
      <c r="K68" s="22">
        <f>VLOOKUP(J68,E61:F83,2)</f>
        <v>4</v>
      </c>
    </row>
    <row r="69" spans="1:28" ht="2.1" hidden="1" customHeight="1">
      <c r="A69" s="100">
        <v>0.7</v>
      </c>
      <c r="B69" s="19">
        <v>5</v>
      </c>
      <c r="C69" s="100">
        <v>0.7</v>
      </c>
      <c r="E69" s="4">
        <v>9</v>
      </c>
      <c r="F69" s="8">
        <v>10</v>
      </c>
      <c r="G69" s="4">
        <v>9</v>
      </c>
      <c r="J69" s="21"/>
      <c r="K69" s="22"/>
    </row>
    <row r="70" spans="1:28" ht="2.1" hidden="1" customHeight="1">
      <c r="A70" s="100">
        <v>0.8</v>
      </c>
      <c r="B70" s="19">
        <v>6</v>
      </c>
      <c r="C70" s="100">
        <v>0.8</v>
      </c>
      <c r="E70" s="4">
        <v>10</v>
      </c>
      <c r="F70" s="8">
        <v>11</v>
      </c>
      <c r="G70" s="4">
        <v>10</v>
      </c>
      <c r="I70" s="20"/>
      <c r="J70" s="23" t="s">
        <v>3</v>
      </c>
      <c r="K70" s="37" t="s">
        <v>1</v>
      </c>
      <c r="L70" s="22"/>
      <c r="M70" s="20"/>
      <c r="Q70" s="22" t="s">
        <v>24</v>
      </c>
      <c r="W70" s="22" t="s">
        <v>25</v>
      </c>
    </row>
    <row r="71" spans="1:28" ht="2.1" hidden="1" customHeight="1">
      <c r="A71" s="100">
        <v>0.9</v>
      </c>
      <c r="B71" s="19">
        <v>7</v>
      </c>
      <c r="C71" s="100">
        <v>0.9</v>
      </c>
      <c r="E71" s="4">
        <v>12</v>
      </c>
      <c r="F71" s="8">
        <v>12</v>
      </c>
      <c r="G71" s="4">
        <v>12</v>
      </c>
      <c r="I71" s="20"/>
      <c r="J71" s="21">
        <f>H93</f>
        <v>1</v>
      </c>
      <c r="K71" s="22">
        <f>VLOOKUP(J71,E61:F83,2)</f>
        <v>2</v>
      </c>
      <c r="M71" s="20"/>
      <c r="AA71" s="20"/>
      <c r="AB71" s="20"/>
    </row>
    <row r="72" spans="1:28" ht="2.1" hidden="1" customHeight="1">
      <c r="A72" s="100">
        <v>0.95</v>
      </c>
      <c r="B72" s="19">
        <v>8</v>
      </c>
      <c r="C72" s="100">
        <v>0.95</v>
      </c>
      <c r="E72" s="4">
        <v>14</v>
      </c>
      <c r="F72" s="8">
        <v>13</v>
      </c>
      <c r="G72" s="4">
        <v>14</v>
      </c>
      <c r="I72" s="20"/>
      <c r="J72" s="88"/>
      <c r="K72" s="88"/>
      <c r="L72" s="88"/>
      <c r="M72" s="88"/>
      <c r="O72" s="27"/>
      <c r="P72" s="34">
        <f>VLOOKUP($K$68,$F$61:$G$85,2)</f>
        <v>3</v>
      </c>
      <c r="Q72" s="34"/>
      <c r="R72" s="34">
        <f>VLOOKUP($K$68+1,$F$61:$G$85,2)</f>
        <v>4</v>
      </c>
      <c r="S72" s="35"/>
      <c r="U72" s="27"/>
      <c r="V72" s="34">
        <f>VLOOKUP($K$68,$F$61:$G$85,2)</f>
        <v>3</v>
      </c>
      <c r="W72" s="34"/>
      <c r="X72" s="34">
        <f>VLOOKUP($K$68+1,$F$61:$G$85,2)</f>
        <v>4</v>
      </c>
      <c r="Y72" s="35"/>
      <c r="AA72" s="20"/>
      <c r="AB72" s="20"/>
    </row>
    <row r="73" spans="1:28" ht="2.1" hidden="1" customHeight="1">
      <c r="A73" s="126">
        <v>0.99000999999999995</v>
      </c>
      <c r="B73" s="19">
        <v>9</v>
      </c>
      <c r="C73" s="100">
        <v>0.99</v>
      </c>
      <c r="E73" s="4">
        <v>16</v>
      </c>
      <c r="F73" s="8">
        <v>14</v>
      </c>
      <c r="G73" s="4">
        <v>16</v>
      </c>
      <c r="I73" s="89"/>
      <c r="J73" s="141"/>
      <c r="K73" s="141"/>
      <c r="L73" s="20"/>
      <c r="M73" s="20"/>
      <c r="O73" s="36">
        <f>VLOOKUP($K$65,$B$65:$C$73,2)</f>
        <v>0.9</v>
      </c>
      <c r="P73" s="141">
        <f>VLOOKUP($K$65,$B$21:$Y$29,$K$68)</f>
        <v>1.1000000000000001</v>
      </c>
      <c r="Q73" s="141"/>
      <c r="R73" s="141">
        <f>VLOOKUP($K$65,$B$21:$Y$29,$K$68+1)</f>
        <v>1.75</v>
      </c>
      <c r="S73" s="142"/>
      <c r="U73" s="36">
        <f>VLOOKUP($K$65,$B$65:$C$73,2)</f>
        <v>0.9</v>
      </c>
      <c r="V73" s="141">
        <f>VLOOKUP($K$65,$B$35:$Y$43,$K$68)</f>
        <v>3.15</v>
      </c>
      <c r="W73" s="141"/>
      <c r="X73" s="141">
        <f>VLOOKUP($K$65,$B$35:$Y$43,$K$68+1)</f>
        <v>4.66</v>
      </c>
      <c r="Y73" s="142"/>
      <c r="AA73" s="133"/>
      <c r="AB73" s="133"/>
    </row>
    <row r="74" spans="1:28" ht="2.1" hidden="1" customHeight="1">
      <c r="A74" s="19"/>
      <c r="B74" s="19"/>
      <c r="C74" s="19"/>
      <c r="E74" s="4">
        <v>18</v>
      </c>
      <c r="F74" s="8">
        <v>15</v>
      </c>
      <c r="G74" s="4">
        <v>18</v>
      </c>
      <c r="I74" s="90"/>
      <c r="J74" s="143"/>
      <c r="K74" s="143"/>
      <c r="L74" s="20"/>
      <c r="M74" s="20"/>
      <c r="O74" s="28"/>
      <c r="P74" s="143">
        <f>(P75-P73)*($J$65-$O$73)/($O$75-$O$73)+P73</f>
        <v>1.1000000000000001</v>
      </c>
      <c r="Q74" s="143"/>
      <c r="R74" s="143">
        <f>(R75-R73)*($J$65-$O$73)/($O$75-$O$73)+R73</f>
        <v>1.75</v>
      </c>
      <c r="S74" s="144"/>
      <c r="U74" s="28"/>
      <c r="V74" s="143">
        <f>(V75-V73)*($J$65-$O$73)/($O$75-$O$73)+V73</f>
        <v>3.15</v>
      </c>
      <c r="W74" s="143"/>
      <c r="X74" s="143">
        <f>(X75-X73)*($J$65-$O$73)/($O$75-$O$73)+X73</f>
        <v>4.66</v>
      </c>
      <c r="Y74" s="144"/>
      <c r="AA74" s="133"/>
      <c r="AB74" s="133"/>
    </row>
    <row r="75" spans="1:28" ht="2.1" hidden="1" customHeight="1">
      <c r="A75" s="84"/>
      <c r="B75" s="19"/>
      <c r="C75" s="19"/>
      <c r="E75" s="4">
        <v>20</v>
      </c>
      <c r="F75" s="8">
        <v>16</v>
      </c>
      <c r="G75" s="4">
        <v>20</v>
      </c>
      <c r="I75" s="90"/>
      <c r="J75" s="141"/>
      <c r="K75" s="141"/>
      <c r="L75" s="100"/>
      <c r="M75" s="100"/>
      <c r="O75" s="36">
        <f>VLOOKUP($K$65+1,$B$65:$C$73,2)</f>
        <v>0.95</v>
      </c>
      <c r="P75" s="141">
        <f>VLOOKUP($K$65+1,$B$21:$Y$29,$K$68)</f>
        <v>0.81799999999999995</v>
      </c>
      <c r="Q75" s="141"/>
      <c r="R75" s="141">
        <f>VLOOKUP($K$65+1,$B$21:$Y$29,$K$68+1)</f>
        <v>1.37</v>
      </c>
      <c r="S75" s="142"/>
      <c r="U75" s="36">
        <f>VLOOKUP($K$65+1,$B$65:$C$73,2)</f>
        <v>0.95</v>
      </c>
      <c r="V75" s="141">
        <f>VLOOKUP($K$65+1,$B$35:$Y$43,$K$68)</f>
        <v>2.61</v>
      </c>
      <c r="W75" s="141"/>
      <c r="X75" s="141">
        <f>VLOOKUP($K$65+1,$B$35:$Y$43,$K$68+1)</f>
        <v>3.98</v>
      </c>
      <c r="Y75" s="142"/>
      <c r="AA75" s="20"/>
      <c r="AB75" s="20"/>
    </row>
    <row r="76" spans="1:28" ht="2.1" hidden="1" customHeight="1">
      <c r="A76" s="22" t="s">
        <v>7</v>
      </c>
      <c r="B76" s="37" t="s">
        <v>0</v>
      </c>
      <c r="E76" s="4">
        <v>24</v>
      </c>
      <c r="F76" s="8">
        <v>17</v>
      </c>
      <c r="G76" s="4">
        <v>24</v>
      </c>
      <c r="I76" s="20"/>
      <c r="J76" s="20"/>
      <c r="K76" s="20"/>
      <c r="L76" s="131"/>
      <c r="M76" s="131"/>
      <c r="O76" s="29"/>
      <c r="P76" s="20"/>
      <c r="Q76" s="20"/>
      <c r="R76" s="20"/>
      <c r="S76" s="30"/>
      <c r="U76" s="29"/>
      <c r="V76" s="20"/>
      <c r="W76" s="20"/>
      <c r="X76" s="20"/>
      <c r="Y76" s="30"/>
      <c r="AA76" s="20"/>
      <c r="AB76" s="20"/>
    </row>
    <row r="77" spans="1:28" ht="2.1" hidden="1" customHeight="1">
      <c r="A77" s="26">
        <v>0.1</v>
      </c>
      <c r="B77" s="20">
        <f t="shared" ref="B77:B86" si="5">-LOG(A77)</f>
        <v>1</v>
      </c>
      <c r="E77" s="4">
        <v>28</v>
      </c>
      <c r="F77" s="8">
        <v>18</v>
      </c>
      <c r="G77" s="4">
        <v>28</v>
      </c>
      <c r="I77" s="20"/>
      <c r="J77" s="20"/>
      <c r="K77" s="141"/>
      <c r="L77" s="141"/>
      <c r="M77" s="20"/>
      <c r="O77" s="31"/>
      <c r="P77" s="32"/>
      <c r="Q77" s="152">
        <f>(R74-P74)*($J$68-P72)/(R72-P72)+P74</f>
        <v>1.1000000000000001</v>
      </c>
      <c r="R77" s="152"/>
      <c r="S77" s="33"/>
      <c r="U77" s="31"/>
      <c r="V77" s="32"/>
      <c r="W77" s="152">
        <f>(X74-V74)*($J$68-V72)/(X72-V72)+V74</f>
        <v>3.15</v>
      </c>
      <c r="X77" s="152"/>
      <c r="Y77" s="33"/>
      <c r="AA77" s="20"/>
      <c r="AB77" s="20"/>
    </row>
    <row r="78" spans="1:28" ht="2.1" hidden="1" customHeight="1">
      <c r="A78" s="26">
        <v>0.01</v>
      </c>
      <c r="B78" s="20">
        <f t="shared" si="5"/>
        <v>2</v>
      </c>
      <c r="E78" s="4">
        <v>32</v>
      </c>
      <c r="F78" s="8">
        <v>19</v>
      </c>
      <c r="G78" s="4">
        <v>32</v>
      </c>
      <c r="I78" s="20"/>
      <c r="J78" s="20"/>
      <c r="K78" s="20"/>
      <c r="L78" s="20"/>
      <c r="M78" s="20"/>
      <c r="O78" s="20"/>
      <c r="P78" s="20"/>
      <c r="Q78" s="82"/>
      <c r="R78" s="82"/>
      <c r="S78" s="20"/>
      <c r="U78" s="20"/>
      <c r="V78" s="20"/>
      <c r="W78" s="82"/>
      <c r="X78" s="82"/>
      <c r="Y78" s="20"/>
      <c r="AA78" s="20"/>
      <c r="AB78" s="20"/>
    </row>
    <row r="79" spans="1:28" ht="2.1" hidden="1" customHeight="1">
      <c r="A79" s="26">
        <v>1E-3</v>
      </c>
      <c r="B79" s="20">
        <f t="shared" si="5"/>
        <v>3</v>
      </c>
      <c r="E79" s="4">
        <v>36</v>
      </c>
      <c r="F79" s="8">
        <v>20</v>
      </c>
      <c r="G79" s="4">
        <v>36</v>
      </c>
      <c r="I79" s="20"/>
      <c r="J79" s="20"/>
      <c r="K79" s="20"/>
      <c r="L79" s="20"/>
      <c r="M79" s="20"/>
      <c r="Q79" s="98" t="s">
        <v>26</v>
      </c>
      <c r="W79" s="98" t="s">
        <v>27</v>
      </c>
      <c r="AA79" s="20"/>
      <c r="AB79" s="20"/>
    </row>
    <row r="80" spans="1:28" ht="2.1" hidden="1" customHeight="1">
      <c r="A80" s="26">
        <v>1E-4</v>
      </c>
      <c r="B80" s="20">
        <f t="shared" si="5"/>
        <v>4</v>
      </c>
      <c r="E80" s="4">
        <v>40</v>
      </c>
      <c r="F80" s="8">
        <v>21</v>
      </c>
      <c r="G80" s="4">
        <v>40</v>
      </c>
      <c r="I80" s="20"/>
      <c r="J80" s="88"/>
      <c r="K80" s="88"/>
      <c r="L80" s="88"/>
      <c r="M80" s="88"/>
      <c r="AA80" s="20"/>
      <c r="AB80" s="20"/>
    </row>
    <row r="81" spans="1:28" ht="2.1" hidden="1" customHeight="1">
      <c r="A81" s="26">
        <v>1.0000000000000001E-5</v>
      </c>
      <c r="B81" s="20">
        <f t="shared" si="5"/>
        <v>5</v>
      </c>
      <c r="E81" s="4">
        <v>48</v>
      </c>
      <c r="F81" s="8">
        <v>22</v>
      </c>
      <c r="G81" s="4">
        <v>48</v>
      </c>
      <c r="I81" s="89"/>
      <c r="J81" s="141"/>
      <c r="K81" s="141"/>
      <c r="L81" s="141"/>
      <c r="M81" s="141"/>
      <c r="O81" s="27"/>
      <c r="P81" s="34">
        <f>VLOOKUP($K$68,$F$61:$G$85,2)</f>
        <v>3</v>
      </c>
      <c r="Q81" s="34"/>
      <c r="R81" s="34">
        <f>VLOOKUP($K$68+1,$F$61:$G$85,2)</f>
        <v>4</v>
      </c>
      <c r="S81" s="35"/>
      <c r="U81" s="27"/>
      <c r="V81" s="34">
        <f>VLOOKUP($K$71,$F$61:$G$85,2)</f>
        <v>1</v>
      </c>
      <c r="W81" s="34"/>
      <c r="X81" s="34">
        <f>VLOOKUP($K$71+1,$F$61:$G$85,2)</f>
        <v>2</v>
      </c>
      <c r="Y81" s="35"/>
      <c r="AA81" s="20"/>
      <c r="AB81" s="20"/>
    </row>
    <row r="82" spans="1:28" ht="2.1" hidden="1" customHeight="1">
      <c r="A82" s="26">
        <v>9.9999999999999995E-7</v>
      </c>
      <c r="B82" s="20">
        <f t="shared" si="5"/>
        <v>6</v>
      </c>
      <c r="E82" s="4">
        <v>56</v>
      </c>
      <c r="F82" s="8">
        <v>23</v>
      </c>
      <c r="G82" s="4">
        <v>56</v>
      </c>
      <c r="I82" s="90"/>
      <c r="J82" s="143"/>
      <c r="K82" s="143"/>
      <c r="L82" s="132"/>
      <c r="M82" s="132"/>
      <c r="O82" s="36">
        <f>$K$62</f>
        <v>5</v>
      </c>
      <c r="P82" s="141">
        <f>VLOOKUP($K$62,$B$6:$Y$15,$K$68)</f>
        <v>16.600000000000001</v>
      </c>
      <c r="Q82" s="141"/>
      <c r="R82" s="141">
        <f>VLOOKUP($K$62,$B$6:$Y$15,$K$68+1)</f>
        <v>18.7</v>
      </c>
      <c r="S82" s="142"/>
      <c r="U82" s="36">
        <f>$K$62</f>
        <v>5</v>
      </c>
      <c r="V82" s="141">
        <f>VLOOKUP($K$62,$B$49:$Y$58,$K$71)</f>
        <v>0</v>
      </c>
      <c r="W82" s="141"/>
      <c r="X82" s="141">
        <f>VLOOKUP($K$62,$B$49:$Y$58,$K$71+1)</f>
        <v>2.4</v>
      </c>
      <c r="Y82" s="142"/>
      <c r="AA82" s="134"/>
      <c r="AB82" s="134"/>
    </row>
    <row r="83" spans="1:28" ht="2.1" hidden="1" customHeight="1">
      <c r="A83" s="26">
        <v>9.9999999999999995E-8</v>
      </c>
      <c r="B83" s="20">
        <f t="shared" si="5"/>
        <v>7</v>
      </c>
      <c r="E83" s="4">
        <v>64.001000000000005</v>
      </c>
      <c r="F83" s="8">
        <v>24</v>
      </c>
      <c r="G83" s="4">
        <v>64</v>
      </c>
      <c r="I83" s="90"/>
      <c r="J83" s="141"/>
      <c r="K83" s="141"/>
      <c r="L83" s="132"/>
      <c r="M83" s="132"/>
      <c r="O83" s="28"/>
      <c r="P83" s="143">
        <f>(P84-P82)*($J$62-$O$82)/($O$84-$O$82)+P82</f>
        <v>16.600000000000001</v>
      </c>
      <c r="Q83" s="143"/>
      <c r="R83" s="143">
        <f>(R84-R82)*($J$62-$O$82)/($O$84-$O$82)+R82</f>
        <v>18.7</v>
      </c>
      <c r="S83" s="144"/>
      <c r="U83" s="28"/>
      <c r="V83" s="143">
        <f>(V84-V82)*($J$62-$U$82)/($U$84-$U$82)+V82</f>
        <v>0</v>
      </c>
      <c r="W83" s="143"/>
      <c r="X83" s="143">
        <f>(X84-X82)*($J$62-$U$82)/($U$84-$U$82)+X82</f>
        <v>2.4</v>
      </c>
      <c r="Y83" s="144"/>
      <c r="AA83" s="134"/>
      <c r="AB83" s="134"/>
    </row>
    <row r="84" spans="1:28" ht="2.1" hidden="1" customHeight="1">
      <c r="A84" s="26">
        <v>1E-8</v>
      </c>
      <c r="B84" s="20">
        <f t="shared" si="5"/>
        <v>8</v>
      </c>
      <c r="E84" s="121"/>
      <c r="F84" s="121"/>
      <c r="G84" s="121"/>
      <c r="I84" s="20"/>
      <c r="J84" s="20"/>
      <c r="K84" s="20"/>
      <c r="L84" s="20"/>
      <c r="M84" s="20"/>
      <c r="O84" s="28">
        <f>$K$62+1</f>
        <v>6</v>
      </c>
      <c r="P84" s="141">
        <f>VLOOKUP($K$62+1,$B$6:$Y$15,$K$68)</f>
        <v>19.100000000000001</v>
      </c>
      <c r="Q84" s="141"/>
      <c r="R84" s="141">
        <f>VLOOKUP($K$62+1,$B$6:$Y$15,$K$68+1)</f>
        <v>21.4</v>
      </c>
      <c r="S84" s="142"/>
      <c r="U84" s="28">
        <f>$K$62+1</f>
        <v>6</v>
      </c>
      <c r="V84" s="141">
        <f>VLOOKUP($K$62+1,$B$49:$Y$58,$K$71)</f>
        <v>0</v>
      </c>
      <c r="W84" s="141"/>
      <c r="X84" s="141">
        <f>VLOOKUP($K$62+1,$B$49:$Y$58,$K$71+1)</f>
        <v>2.5</v>
      </c>
      <c r="Y84" s="142"/>
    </row>
    <row r="85" spans="1:28" ht="2.1" hidden="1" customHeight="1">
      <c r="A85" s="26">
        <v>1.0000000000000001E-9</v>
      </c>
      <c r="B85" s="20">
        <f t="shared" si="5"/>
        <v>9</v>
      </c>
      <c r="E85" s="122"/>
      <c r="F85" s="122"/>
      <c r="G85" s="122"/>
      <c r="I85" s="20"/>
      <c r="J85" s="20"/>
      <c r="K85" s="141"/>
      <c r="L85" s="141"/>
      <c r="M85" s="20"/>
      <c r="O85" s="29"/>
      <c r="P85" s="20"/>
      <c r="Q85" s="20"/>
      <c r="R85" s="20"/>
      <c r="S85" s="30"/>
      <c r="U85" s="29"/>
      <c r="V85" s="20"/>
      <c r="W85" s="20"/>
      <c r="X85" s="20"/>
      <c r="Y85" s="30"/>
    </row>
    <row r="86" spans="1:28" ht="2.1" hidden="1" customHeight="1">
      <c r="A86" s="26">
        <v>9.9989999999999995E-11</v>
      </c>
      <c r="B86" s="20">
        <f t="shared" si="5"/>
        <v>10.000043431619808</v>
      </c>
      <c r="I86" s="20"/>
      <c r="J86" s="20"/>
      <c r="K86" s="20"/>
      <c r="L86" s="20"/>
      <c r="M86" s="20"/>
      <c r="O86" s="31"/>
      <c r="P86" s="32"/>
      <c r="Q86" s="152">
        <f>(R83-P83)*($J$68-P81)/(R81-P81)+P83</f>
        <v>16.600000000000001</v>
      </c>
      <c r="R86" s="152"/>
      <c r="S86" s="33"/>
      <c r="U86" s="31"/>
      <c r="V86" s="32"/>
      <c r="W86" s="152">
        <f>(X83-V83)*($J$71-V81)/(X81-V81)+V83</f>
        <v>0</v>
      </c>
      <c r="X86" s="152"/>
      <c r="Y86" s="33"/>
    </row>
    <row r="87" spans="1:28" ht="2.1" hidden="1" customHeight="1">
      <c r="A87" s="26"/>
      <c r="B87" s="20"/>
    </row>
    <row r="88" spans="1:28" ht="2.1" hidden="1" customHeight="1">
      <c r="B88" s="20"/>
    </row>
    <row r="89" spans="1:28" s="73" customFormat="1" ht="20.100000000000001" hidden="1" customHeight="1">
      <c r="B89" s="1"/>
      <c r="C89" s="1"/>
      <c r="D89" s="1"/>
      <c r="E89" s="1"/>
      <c r="F89" s="1"/>
      <c r="G89" s="1"/>
      <c r="H89" s="1"/>
      <c r="I89" s="1"/>
      <c r="O89" s="78"/>
      <c r="P89" s="78"/>
    </row>
    <row r="90" spans="1:28" s="73" customFormat="1" ht="20.100000000000001" customHeight="1" thickBot="1">
      <c r="B90" s="1"/>
      <c r="C90" s="1"/>
      <c r="D90" s="1"/>
      <c r="E90" s="1"/>
      <c r="F90" s="1"/>
      <c r="G90" s="1"/>
      <c r="H90" s="1"/>
      <c r="I90" s="1"/>
      <c r="O90" s="78"/>
      <c r="P90" s="78"/>
    </row>
    <row r="91" spans="1:28" s="73" customFormat="1" ht="20.100000000000001" customHeight="1" thickTop="1" thickBot="1">
      <c r="B91" s="148" t="s">
        <v>2</v>
      </c>
      <c r="C91" s="148"/>
      <c r="D91" s="148" t="s">
        <v>7</v>
      </c>
      <c r="E91" s="148"/>
      <c r="F91" s="148" t="s">
        <v>40</v>
      </c>
      <c r="G91" s="148"/>
      <c r="H91" s="148" t="s">
        <v>38</v>
      </c>
      <c r="I91" s="148"/>
      <c r="M91" s="74"/>
      <c r="N91" s="74"/>
      <c r="P91" s="130"/>
      <c r="Q91" s="129" t="s">
        <v>17</v>
      </c>
      <c r="R91" s="76"/>
      <c r="S91" s="76"/>
      <c r="T91" s="77"/>
    </row>
    <row r="92" spans="1:28" s="73" customFormat="1" ht="20.100000000000001" customHeight="1" thickTop="1" thickBot="1">
      <c r="B92" s="74"/>
      <c r="C92" s="74"/>
      <c r="D92" s="74"/>
      <c r="E92" s="74"/>
      <c r="F92" s="74"/>
      <c r="G92" s="74"/>
      <c r="H92" s="74"/>
      <c r="I92" s="74"/>
      <c r="M92" s="74"/>
      <c r="N92" s="74"/>
      <c r="O92" s="79"/>
      <c r="P92" s="81"/>
      <c r="Q92" s="80"/>
      <c r="R92" s="81"/>
      <c r="S92" s="74"/>
      <c r="T92" s="74"/>
    </row>
    <row r="93" spans="1:28" s="73" customFormat="1" ht="19.5" customHeight="1" thickTop="1" thickBot="1">
      <c r="B93" s="149">
        <v>0.9</v>
      </c>
      <c r="C93" s="149"/>
      <c r="D93" s="150">
        <v>1.0000000000000001E-5</v>
      </c>
      <c r="E93" s="151"/>
      <c r="F93" s="151">
        <v>3</v>
      </c>
      <c r="G93" s="151"/>
      <c r="H93" s="151">
        <v>1</v>
      </c>
      <c r="I93" s="151"/>
      <c r="M93" s="139" t="s">
        <v>31</v>
      </c>
      <c r="N93" s="140"/>
      <c r="O93" s="74"/>
      <c r="P93" s="139" t="s">
        <v>19</v>
      </c>
      <c r="Q93" s="140"/>
      <c r="R93" s="74"/>
      <c r="S93" s="139" t="s">
        <v>32</v>
      </c>
      <c r="T93" s="140"/>
      <c r="V93" s="139" t="s">
        <v>20</v>
      </c>
      <c r="W93" s="140"/>
    </row>
    <row r="94" spans="1:28" s="73" customFormat="1" ht="20.100000000000001" customHeight="1" thickBot="1">
      <c r="M94" s="137">
        <f>10*LOG(Q86/Q77-1)</f>
        <v>11.489390130120665</v>
      </c>
      <c r="N94" s="138"/>
      <c r="O94" s="74"/>
      <c r="P94" s="137">
        <f>W86</f>
        <v>0</v>
      </c>
      <c r="Q94" s="138"/>
      <c r="R94" s="74"/>
      <c r="S94" s="137">
        <f>M94-P94</f>
        <v>11.489390130120665</v>
      </c>
      <c r="T94" s="138"/>
      <c r="V94" s="137">
        <f>S94+10*LOG(F93)</f>
        <v>16.260602677317287</v>
      </c>
      <c r="W94" s="138"/>
    </row>
    <row r="95" spans="1:28" s="73" customFormat="1" ht="20.100000000000001" customHeight="1" thickTop="1">
      <c r="O95" s="78"/>
      <c r="R95" s="78" t="s">
        <v>21</v>
      </c>
    </row>
    <row r="96" spans="1:28" s="73" customFormat="1" ht="20.100000000000001" customHeight="1" thickBot="1"/>
    <row r="97" spans="2:23" s="73" customFormat="1" ht="19.5" customHeight="1" thickTop="1" thickBot="1">
      <c r="P97" s="130"/>
      <c r="Q97" s="129" t="s">
        <v>18</v>
      </c>
      <c r="R97" s="76"/>
      <c r="S97" s="76"/>
      <c r="T97" s="77"/>
    </row>
    <row r="98" spans="2:23" s="73" customFormat="1" ht="20.100000000000001" customHeight="1" thickTop="1" thickBot="1">
      <c r="M98" s="74"/>
      <c r="N98" s="74"/>
      <c r="S98" s="74"/>
      <c r="T98" s="74"/>
      <c r="V98" s="74"/>
      <c r="W98" s="74"/>
    </row>
    <row r="99" spans="2:23" s="73" customFormat="1" ht="20.100000000000001" customHeight="1" thickTop="1">
      <c r="M99" s="139" t="s">
        <v>31</v>
      </c>
      <c r="N99" s="140"/>
      <c r="O99" s="74"/>
      <c r="P99" s="139" t="s">
        <v>19</v>
      </c>
      <c r="Q99" s="140"/>
      <c r="R99" s="74"/>
      <c r="S99" s="139" t="s">
        <v>32</v>
      </c>
      <c r="T99" s="140"/>
      <c r="V99" s="139" t="s">
        <v>20</v>
      </c>
      <c r="W99" s="140"/>
    </row>
    <row r="100" spans="2:23" s="73" customFormat="1" ht="20.100000000000001" customHeight="1" thickBot="1">
      <c r="M100" s="137">
        <f>10*LOG(Q86*2/W77-1)</f>
        <v>9.7953392254915794</v>
      </c>
      <c r="N100" s="138"/>
      <c r="O100" s="74"/>
      <c r="P100" s="137">
        <f>W86</f>
        <v>0</v>
      </c>
      <c r="Q100" s="138"/>
      <c r="R100" s="74"/>
      <c r="S100" s="137">
        <f>M100-P100</f>
        <v>9.7953392254915794</v>
      </c>
      <c r="T100" s="138"/>
      <c r="V100" s="137">
        <f>S100+10*LOG(F93)</f>
        <v>14.566551772688204</v>
      </c>
      <c r="W100" s="138"/>
    </row>
    <row r="101" spans="2:23" s="73" customFormat="1" ht="20.100000000000001" customHeight="1" thickTop="1">
      <c r="Q101" s="78"/>
      <c r="R101" s="78" t="s">
        <v>21</v>
      </c>
    </row>
    <row r="102" spans="2:23" s="73" customFormat="1" ht="20.100000000000001" customHeight="1"/>
    <row r="103" spans="2:23" s="73" customFormat="1" ht="20.100000000000001" customHeight="1"/>
    <row r="104" spans="2:23" s="73" customFormat="1" ht="20.100000000000001" customHeight="1"/>
    <row r="105" spans="2:23" s="73" customFormat="1" ht="20.100000000000001" customHeight="1"/>
    <row r="106" spans="2:23" ht="20.100000000000001" customHeight="1">
      <c r="B106" s="73"/>
      <c r="C106" s="73"/>
      <c r="D106" s="73"/>
      <c r="E106" s="73"/>
      <c r="F106" s="73"/>
      <c r="G106" s="73"/>
      <c r="H106" s="73"/>
      <c r="I106" s="73"/>
    </row>
    <row r="107" spans="2:23" ht="20.100000000000001" customHeight="1"/>
    <row r="108" spans="2:23" ht="20.100000000000001" customHeight="1"/>
    <row r="109" spans="2:23" ht="20.100000000000001" customHeight="1"/>
  </sheetData>
  <sheetProtection password="9CFF" sheet="1" objects="1" scenarios="1"/>
  <mergeCells count="62">
    <mergeCell ref="C61:D61"/>
    <mergeCell ref="J73:K73"/>
    <mergeCell ref="P73:Q73"/>
    <mergeCell ref="R73:S73"/>
    <mergeCell ref="V73:W73"/>
    <mergeCell ref="X73:Y73"/>
    <mergeCell ref="J74:K74"/>
    <mergeCell ref="P74:Q74"/>
    <mergeCell ref="R74:S74"/>
    <mergeCell ref="V74:W74"/>
    <mergeCell ref="X74:Y74"/>
    <mergeCell ref="V75:W75"/>
    <mergeCell ref="X75:Y75"/>
    <mergeCell ref="K77:L77"/>
    <mergeCell ref="Q77:R77"/>
    <mergeCell ref="W77:X77"/>
    <mergeCell ref="J75:K75"/>
    <mergeCell ref="P75:Q75"/>
    <mergeCell ref="R75:S75"/>
    <mergeCell ref="J81:K81"/>
    <mergeCell ref="L81:M81"/>
    <mergeCell ref="P82:Q82"/>
    <mergeCell ref="R82:S82"/>
    <mergeCell ref="V82:W82"/>
    <mergeCell ref="V84:W84"/>
    <mergeCell ref="X82:Y82"/>
    <mergeCell ref="J82:K82"/>
    <mergeCell ref="P83:Q83"/>
    <mergeCell ref="R83:S83"/>
    <mergeCell ref="V83:W83"/>
    <mergeCell ref="X83:Y83"/>
    <mergeCell ref="J83:K83"/>
    <mergeCell ref="X84:Y84"/>
    <mergeCell ref="K85:L85"/>
    <mergeCell ref="Q86:R86"/>
    <mergeCell ref="W86:X86"/>
    <mergeCell ref="P84:Q84"/>
    <mergeCell ref="R84:S84"/>
    <mergeCell ref="B91:C91"/>
    <mergeCell ref="D91:E91"/>
    <mergeCell ref="H91:I91"/>
    <mergeCell ref="B93:C93"/>
    <mergeCell ref="D93:E93"/>
    <mergeCell ref="H93:I93"/>
    <mergeCell ref="F91:G91"/>
    <mergeCell ref="F93:G93"/>
    <mergeCell ref="M93:N93"/>
    <mergeCell ref="P93:Q93"/>
    <mergeCell ref="S93:T93"/>
    <mergeCell ref="M94:N94"/>
    <mergeCell ref="P94:Q94"/>
    <mergeCell ref="S94:T94"/>
    <mergeCell ref="V93:W93"/>
    <mergeCell ref="V94:W94"/>
    <mergeCell ref="V99:W99"/>
    <mergeCell ref="V100:W100"/>
    <mergeCell ref="M99:N99"/>
    <mergeCell ref="P99:Q99"/>
    <mergeCell ref="S99:T99"/>
    <mergeCell ref="M100:N100"/>
    <mergeCell ref="P100:Q100"/>
    <mergeCell ref="S100:T100"/>
  </mergeCells>
  <phoneticPr fontId="0" type="noConversion"/>
  <printOptions horizontalCentered="1" verticalCentered="1"/>
  <pageMargins left="0.78740157480314965" right="0.78740157480314965" top="0.98425196850393704" bottom="0.51" header="0.51181102362204722" footer="0.51181102362204722"/>
  <pageSetup paperSize="9" scale="120" orientation="landscape" horizontalDpi="4294967294" verticalDpi="1200" r:id="rId1"/>
  <headerFooter alignWithMargins="0">
    <oddHeader>&amp;L&amp;F&amp;C&amp;A&amp;R&amp;D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11"/>
  <sheetViews>
    <sheetView showGridLines="0" showRowColHeaders="0" topLeftCell="A92" workbookViewId="0">
      <selection activeCell="M108" sqref="M108"/>
    </sheetView>
  </sheetViews>
  <sheetFormatPr baseColWidth="10" defaultColWidth="5" defaultRowHeight="12"/>
  <cols>
    <col min="1" max="1" width="8" style="1" customWidth="1"/>
    <col min="2" max="25" width="4.85546875" style="1" customWidth="1"/>
    <col min="26" max="16384" width="5" style="1"/>
  </cols>
  <sheetData>
    <row r="1" spans="1:25" ht="2.1" hidden="1" customHeight="1"/>
    <row r="2" spans="1:25" ht="2.1" hidden="1" customHeight="1">
      <c r="C2" s="2"/>
      <c r="I2" s="1" t="s">
        <v>23</v>
      </c>
    </row>
    <row r="3" spans="1:25" ht="2.1" hidden="1" customHeight="1">
      <c r="B3" s="3"/>
    </row>
    <row r="4" spans="1:25" ht="2.1" hidden="1" customHeight="1">
      <c r="A4" s="4" t="s">
        <v>6</v>
      </c>
      <c r="C4" s="87">
        <v>1</v>
      </c>
      <c r="D4" s="124">
        <v>2</v>
      </c>
      <c r="E4" s="124">
        <v>3</v>
      </c>
      <c r="F4" s="124">
        <v>4</v>
      </c>
      <c r="G4" s="124">
        <v>5</v>
      </c>
      <c r="H4" s="124">
        <v>6</v>
      </c>
      <c r="I4" s="124">
        <v>7</v>
      </c>
      <c r="J4" s="124">
        <v>8</v>
      </c>
      <c r="K4" s="124">
        <v>9</v>
      </c>
      <c r="L4" s="124">
        <v>10</v>
      </c>
      <c r="M4" s="124">
        <v>12</v>
      </c>
      <c r="N4" s="124">
        <v>14</v>
      </c>
      <c r="O4" s="124">
        <v>16</v>
      </c>
      <c r="P4" s="124">
        <v>18</v>
      </c>
      <c r="Q4" s="124">
        <v>20</v>
      </c>
      <c r="R4" s="124">
        <v>24</v>
      </c>
      <c r="S4" s="124">
        <v>28</v>
      </c>
      <c r="T4" s="124">
        <v>32</v>
      </c>
      <c r="U4" s="124">
        <v>36</v>
      </c>
      <c r="V4" s="124">
        <v>40</v>
      </c>
      <c r="W4" s="124">
        <v>48</v>
      </c>
      <c r="X4" s="124">
        <v>56</v>
      </c>
      <c r="Y4" s="124">
        <v>64</v>
      </c>
    </row>
    <row r="5" spans="1:25" ht="2.1" hidden="1" customHeight="1" thickBot="1">
      <c r="A5" s="7" t="s">
        <v>7</v>
      </c>
      <c r="C5" s="91">
        <v>2</v>
      </c>
      <c r="D5" s="92">
        <v>3</v>
      </c>
      <c r="E5" s="92">
        <v>4</v>
      </c>
      <c r="F5" s="92">
        <v>5</v>
      </c>
      <c r="G5" s="92">
        <v>6</v>
      </c>
      <c r="H5" s="92">
        <v>7</v>
      </c>
      <c r="I5" s="92">
        <v>8</v>
      </c>
      <c r="J5" s="92">
        <v>9</v>
      </c>
      <c r="K5" s="92">
        <v>10</v>
      </c>
      <c r="L5" s="92">
        <v>11</v>
      </c>
      <c r="M5" s="92">
        <v>12</v>
      </c>
      <c r="N5" s="92">
        <v>13</v>
      </c>
      <c r="O5" s="92">
        <v>14</v>
      </c>
      <c r="P5" s="92">
        <v>15</v>
      </c>
      <c r="Q5" s="92">
        <v>16</v>
      </c>
      <c r="R5" s="92">
        <v>17</v>
      </c>
      <c r="S5" s="92">
        <v>18</v>
      </c>
      <c r="T5" s="92">
        <v>19</v>
      </c>
      <c r="U5" s="92">
        <v>20</v>
      </c>
      <c r="V5" s="92">
        <v>21</v>
      </c>
      <c r="W5" s="92">
        <v>22</v>
      </c>
      <c r="X5" s="92">
        <v>23</v>
      </c>
      <c r="Y5" s="92">
        <v>24</v>
      </c>
    </row>
    <row r="6" spans="1:25" ht="2.1" hidden="1" customHeight="1" thickTop="1">
      <c r="A6" s="42">
        <v>0.1</v>
      </c>
      <c r="B6" s="47">
        <f t="shared" ref="B6:B15" si="0">-LOG(A6)</f>
        <v>1</v>
      </c>
      <c r="C6" s="48">
        <v>2.2999999999999998</v>
      </c>
      <c r="D6" s="48">
        <v>3.89</v>
      </c>
      <c r="E6" s="48">
        <v>5.32</v>
      </c>
      <c r="F6" s="48">
        <v>6.68</v>
      </c>
      <c r="G6" s="48">
        <v>7.99</v>
      </c>
      <c r="H6" s="48">
        <v>9.27</v>
      </c>
      <c r="I6" s="48">
        <v>10.5</v>
      </c>
      <c r="J6" s="48">
        <v>11.8</v>
      </c>
      <c r="K6" s="48">
        <v>13</v>
      </c>
      <c r="L6" s="48">
        <v>14.2</v>
      </c>
      <c r="M6" s="48">
        <v>16.600000000000001</v>
      </c>
      <c r="N6" s="48">
        <v>19</v>
      </c>
      <c r="O6" s="48">
        <v>21.3</v>
      </c>
      <c r="P6" s="48">
        <v>23.6</v>
      </c>
      <c r="Q6" s="48">
        <v>25.9</v>
      </c>
      <c r="R6" s="48">
        <v>30.5</v>
      </c>
      <c r="S6" s="48">
        <v>35</v>
      </c>
      <c r="T6" s="48">
        <v>39.4</v>
      </c>
      <c r="U6" s="48">
        <v>43.9</v>
      </c>
      <c r="V6" s="48">
        <v>48.3</v>
      </c>
      <c r="W6" s="48">
        <v>57.1</v>
      </c>
      <c r="X6" s="48">
        <v>65.8</v>
      </c>
      <c r="Y6" s="49">
        <v>74.400000000000006</v>
      </c>
    </row>
    <row r="7" spans="1:25" ht="2.1" hidden="1" customHeight="1">
      <c r="A7" s="42">
        <v>0.01</v>
      </c>
      <c r="B7" s="40">
        <f t="shared" si="0"/>
        <v>2</v>
      </c>
      <c r="C7" s="6">
        <v>4.6100000000000003</v>
      </c>
      <c r="D7" s="6">
        <v>6.64</v>
      </c>
      <c r="E7" s="6">
        <v>8.41</v>
      </c>
      <c r="F7" s="6">
        <v>10</v>
      </c>
      <c r="G7" s="6">
        <v>11.6</v>
      </c>
      <c r="H7" s="6">
        <v>13.1</v>
      </c>
      <c r="I7" s="6">
        <v>14.6</v>
      </c>
      <c r="J7" s="6">
        <v>16</v>
      </c>
      <c r="K7" s="6">
        <v>17.399999999999999</v>
      </c>
      <c r="L7" s="6">
        <v>18.8</v>
      </c>
      <c r="M7" s="6">
        <v>21.5</v>
      </c>
      <c r="N7" s="6">
        <v>24.1</v>
      </c>
      <c r="O7" s="6">
        <v>26.7</v>
      </c>
      <c r="P7" s="6">
        <v>29.3</v>
      </c>
      <c r="Q7" s="6">
        <v>31.8</v>
      </c>
      <c r="R7" s="6">
        <v>36.799999999999997</v>
      </c>
      <c r="S7" s="6">
        <v>41.8</v>
      </c>
      <c r="T7" s="6">
        <v>46.6</v>
      </c>
      <c r="U7" s="6">
        <v>51.4</v>
      </c>
      <c r="V7" s="6">
        <v>56.2</v>
      </c>
      <c r="W7" s="6">
        <v>65.599999999999994</v>
      </c>
      <c r="X7" s="6">
        <v>74.900000000000006</v>
      </c>
      <c r="Y7" s="50">
        <v>84.1</v>
      </c>
    </row>
    <row r="8" spans="1:25" ht="2.1" hidden="1" customHeight="1">
      <c r="A8" s="42">
        <v>1E-3</v>
      </c>
      <c r="B8" s="40">
        <f t="shared" si="0"/>
        <v>3</v>
      </c>
      <c r="C8" s="6">
        <v>6.91</v>
      </c>
      <c r="D8" s="6">
        <v>9.23</v>
      </c>
      <c r="E8" s="6">
        <v>11.2</v>
      </c>
      <c r="F8" s="6">
        <v>13.1</v>
      </c>
      <c r="G8" s="6">
        <v>14.8</v>
      </c>
      <c r="H8" s="6">
        <v>16.5</v>
      </c>
      <c r="I8" s="6">
        <v>18.100000000000001</v>
      </c>
      <c r="J8" s="6">
        <v>19.600000000000001</v>
      </c>
      <c r="K8" s="6">
        <v>21.2</v>
      </c>
      <c r="L8" s="6">
        <v>22.7</v>
      </c>
      <c r="M8" s="6">
        <v>25.6</v>
      </c>
      <c r="N8" s="6">
        <v>28.4</v>
      </c>
      <c r="O8" s="6">
        <v>31.2</v>
      </c>
      <c r="P8" s="6">
        <v>34</v>
      </c>
      <c r="Q8" s="6">
        <v>36.700000000000003</v>
      </c>
      <c r="R8" s="6">
        <v>42</v>
      </c>
      <c r="S8" s="6">
        <v>47.2</v>
      </c>
      <c r="T8" s="6">
        <v>52.4</v>
      </c>
      <c r="U8" s="6">
        <v>57.4</v>
      </c>
      <c r="V8" s="6">
        <v>62.4</v>
      </c>
      <c r="W8" s="6">
        <v>72.3</v>
      </c>
      <c r="X8" s="6">
        <v>82</v>
      </c>
      <c r="Y8" s="50">
        <v>91.6</v>
      </c>
    </row>
    <row r="9" spans="1:25" ht="2.1" hidden="1" customHeight="1">
      <c r="A9" s="42">
        <v>1E-4</v>
      </c>
      <c r="B9" s="40">
        <f t="shared" si="0"/>
        <v>4</v>
      </c>
      <c r="C9" s="6">
        <v>9.2100000000000009</v>
      </c>
      <c r="D9" s="6">
        <v>11.8</v>
      </c>
      <c r="E9" s="6">
        <v>13.9</v>
      </c>
      <c r="F9" s="6">
        <v>15.9</v>
      </c>
      <c r="G9" s="6">
        <v>17.8</v>
      </c>
      <c r="H9" s="6">
        <v>19.600000000000001</v>
      </c>
      <c r="I9" s="6">
        <v>21.3</v>
      </c>
      <c r="J9" s="6">
        <v>23</v>
      </c>
      <c r="K9" s="6">
        <v>24.6</v>
      </c>
      <c r="L9" s="6">
        <v>26.2</v>
      </c>
      <c r="M9" s="6">
        <v>29.3</v>
      </c>
      <c r="N9" s="6">
        <v>32.299999999999997</v>
      </c>
      <c r="O9" s="6">
        <v>35.299999999999997</v>
      </c>
      <c r="P9" s="6">
        <v>38.200000000000003</v>
      </c>
      <c r="Q9" s="6">
        <v>41</v>
      </c>
      <c r="R9" s="6">
        <v>46.6</v>
      </c>
      <c r="S9" s="6">
        <v>52.1</v>
      </c>
      <c r="T9" s="6">
        <v>57.4</v>
      </c>
      <c r="U9" s="6">
        <v>62.7</v>
      </c>
      <c r="V9" s="6">
        <v>67.900000000000006</v>
      </c>
      <c r="W9" s="6">
        <v>78.099999999999994</v>
      </c>
      <c r="X9" s="6">
        <v>88.2</v>
      </c>
      <c r="Y9" s="50">
        <v>98.1</v>
      </c>
    </row>
    <row r="10" spans="1:25" ht="2.1" hidden="1" customHeight="1">
      <c r="A10" s="42">
        <v>1.0000000000000001E-5</v>
      </c>
      <c r="B10" s="40">
        <f t="shared" si="0"/>
        <v>5</v>
      </c>
      <c r="C10" s="6">
        <v>11.5</v>
      </c>
      <c r="D10" s="6">
        <v>14.2</v>
      </c>
      <c r="E10" s="6">
        <v>16.600000000000001</v>
      </c>
      <c r="F10" s="6">
        <v>18.7</v>
      </c>
      <c r="G10" s="6">
        <v>20.6</v>
      </c>
      <c r="H10" s="6">
        <v>22.5</v>
      </c>
      <c r="I10" s="6">
        <v>24.4</v>
      </c>
      <c r="J10" s="6">
        <v>26.1</v>
      </c>
      <c r="K10" s="6">
        <v>27.8</v>
      </c>
      <c r="L10" s="85">
        <v>29.5</v>
      </c>
      <c r="M10" s="85">
        <v>32.799999999999997</v>
      </c>
      <c r="N10" s="6">
        <v>36</v>
      </c>
      <c r="O10" s="6">
        <v>39</v>
      </c>
      <c r="P10" s="6">
        <v>42.1</v>
      </c>
      <c r="Q10" s="6">
        <v>45</v>
      </c>
      <c r="R10" s="6">
        <v>50.8</v>
      </c>
      <c r="S10" s="6">
        <v>56.5</v>
      </c>
      <c r="T10" s="6">
        <v>62.1</v>
      </c>
      <c r="U10" s="6">
        <v>67.5</v>
      </c>
      <c r="V10" s="6">
        <v>72.900000000000006</v>
      </c>
      <c r="W10" s="6">
        <v>83.4</v>
      </c>
      <c r="X10" s="6">
        <v>93.8</v>
      </c>
      <c r="Y10" s="50">
        <v>104</v>
      </c>
    </row>
    <row r="11" spans="1:25" ht="2.1" hidden="1" customHeight="1">
      <c r="A11" s="42">
        <v>9.9999999999999995E-7</v>
      </c>
      <c r="B11" s="40">
        <f t="shared" si="0"/>
        <v>6</v>
      </c>
      <c r="C11" s="6">
        <v>13.8</v>
      </c>
      <c r="D11" s="6">
        <v>16.7</v>
      </c>
      <c r="E11" s="6">
        <v>19.100000000000001</v>
      </c>
      <c r="F11" s="6">
        <v>21.4</v>
      </c>
      <c r="G11" s="6">
        <v>23.4</v>
      </c>
      <c r="H11" s="6">
        <v>25.4</v>
      </c>
      <c r="I11" s="6">
        <v>27.3</v>
      </c>
      <c r="J11" s="6">
        <v>29.2</v>
      </c>
      <c r="K11" s="6">
        <v>31</v>
      </c>
      <c r="L11" s="85">
        <v>32.700000000000003</v>
      </c>
      <c r="M11" s="85">
        <v>36.1</v>
      </c>
      <c r="N11" s="6">
        <v>39.4</v>
      </c>
      <c r="O11" s="6">
        <v>42.6</v>
      </c>
      <c r="P11" s="6">
        <v>45.8</v>
      </c>
      <c r="Q11" s="6">
        <v>48.8</v>
      </c>
      <c r="R11" s="6">
        <v>54.8</v>
      </c>
      <c r="S11" s="6">
        <v>60.7</v>
      </c>
      <c r="T11" s="6">
        <v>66.400000000000006</v>
      </c>
      <c r="U11" s="6">
        <v>72</v>
      </c>
      <c r="V11" s="6">
        <v>77.5</v>
      </c>
      <c r="W11" s="6">
        <v>88.4</v>
      </c>
      <c r="X11" s="6">
        <v>99</v>
      </c>
      <c r="Y11" s="50">
        <v>109</v>
      </c>
    </row>
    <row r="12" spans="1:25" ht="2.1" hidden="1" customHeight="1">
      <c r="A12" s="42">
        <v>9.9999999999999995E-8</v>
      </c>
      <c r="B12" s="40">
        <f t="shared" si="0"/>
        <v>7</v>
      </c>
      <c r="C12" s="6">
        <f>(C11+C13)/2</f>
        <v>16.100000000000001</v>
      </c>
      <c r="D12" s="6">
        <f t="shared" ref="D12:Y12" si="1">(D11+D13)/2</f>
        <v>19.100000000000001</v>
      </c>
      <c r="E12" s="6">
        <f t="shared" si="1"/>
        <v>21.65</v>
      </c>
      <c r="F12" s="6">
        <f t="shared" si="1"/>
        <v>24</v>
      </c>
      <c r="G12" s="6">
        <f t="shared" si="1"/>
        <v>26.1</v>
      </c>
      <c r="H12" s="6">
        <f t="shared" si="1"/>
        <v>28.2</v>
      </c>
      <c r="I12" s="6">
        <f t="shared" si="1"/>
        <v>30.15</v>
      </c>
      <c r="J12" s="6">
        <f t="shared" si="1"/>
        <v>32.1</v>
      </c>
      <c r="K12" s="6">
        <f t="shared" si="1"/>
        <v>33.950000000000003</v>
      </c>
      <c r="L12" s="6">
        <f t="shared" si="1"/>
        <v>35.75</v>
      </c>
      <c r="M12" s="6">
        <f t="shared" si="1"/>
        <v>39.25</v>
      </c>
      <c r="N12" s="6">
        <f t="shared" si="1"/>
        <v>42.7</v>
      </c>
      <c r="O12" s="6">
        <f t="shared" si="1"/>
        <v>46</v>
      </c>
      <c r="P12" s="6">
        <f t="shared" si="1"/>
        <v>49.25</v>
      </c>
      <c r="Q12" s="6">
        <f t="shared" si="1"/>
        <v>52.349999999999994</v>
      </c>
      <c r="R12" s="6">
        <f t="shared" si="1"/>
        <v>58.55</v>
      </c>
      <c r="S12" s="6">
        <f t="shared" si="1"/>
        <v>64.599999999999994</v>
      </c>
      <c r="T12" s="6">
        <f t="shared" si="1"/>
        <v>70.45</v>
      </c>
      <c r="U12" s="6">
        <f t="shared" si="1"/>
        <v>76.2</v>
      </c>
      <c r="V12" s="6">
        <f t="shared" si="1"/>
        <v>81.849999999999994</v>
      </c>
      <c r="W12" s="6">
        <f t="shared" si="1"/>
        <v>92.95</v>
      </c>
      <c r="X12" s="6">
        <f t="shared" si="1"/>
        <v>104</v>
      </c>
      <c r="Y12" s="50">
        <f t="shared" si="1"/>
        <v>114</v>
      </c>
    </row>
    <row r="13" spans="1:25" ht="2.1" hidden="1" customHeight="1">
      <c r="A13" s="42">
        <v>1E-8</v>
      </c>
      <c r="B13" s="40">
        <f t="shared" si="0"/>
        <v>8</v>
      </c>
      <c r="C13" s="6">
        <v>18.399999999999999</v>
      </c>
      <c r="D13" s="6">
        <v>21.5</v>
      </c>
      <c r="E13" s="6">
        <v>24.2</v>
      </c>
      <c r="F13" s="6">
        <v>26.6</v>
      </c>
      <c r="G13" s="6">
        <v>28.8</v>
      </c>
      <c r="H13" s="6">
        <v>31</v>
      </c>
      <c r="I13" s="6">
        <v>33</v>
      </c>
      <c r="J13" s="6">
        <v>35</v>
      </c>
      <c r="K13" s="6">
        <v>36.9</v>
      </c>
      <c r="L13" s="6">
        <v>38.799999999999997</v>
      </c>
      <c r="M13" s="6">
        <v>42.4</v>
      </c>
      <c r="N13" s="6">
        <v>46</v>
      </c>
      <c r="O13" s="6">
        <v>49.4</v>
      </c>
      <c r="P13" s="6">
        <v>52.7</v>
      </c>
      <c r="Q13" s="6">
        <v>55.9</v>
      </c>
      <c r="R13" s="6">
        <v>62.3</v>
      </c>
      <c r="S13" s="6">
        <v>68.5</v>
      </c>
      <c r="T13" s="6">
        <v>74.5</v>
      </c>
      <c r="U13" s="6">
        <v>80.400000000000006</v>
      </c>
      <c r="V13" s="6">
        <v>86.2</v>
      </c>
      <c r="W13" s="6">
        <v>97.5</v>
      </c>
      <c r="X13" s="6">
        <v>109</v>
      </c>
      <c r="Y13" s="50">
        <v>119</v>
      </c>
    </row>
    <row r="14" spans="1:25" ht="2.1" hidden="1" customHeight="1">
      <c r="A14" s="42">
        <v>1.0000000000000001E-9</v>
      </c>
      <c r="B14" s="40">
        <f t="shared" si="0"/>
        <v>9</v>
      </c>
      <c r="C14" s="6">
        <f>(C13+C15)/2</f>
        <v>20.7</v>
      </c>
      <c r="D14" s="6">
        <f t="shared" ref="D14:Y14" si="2">(D13+D15)/2</f>
        <v>23.9</v>
      </c>
      <c r="E14" s="6">
        <f t="shared" si="2"/>
        <v>26.65</v>
      </c>
      <c r="F14" s="6">
        <f t="shared" si="2"/>
        <v>29.15</v>
      </c>
      <c r="G14" s="6">
        <f t="shared" si="2"/>
        <v>31.450000000000003</v>
      </c>
      <c r="H14" s="6">
        <f t="shared" si="2"/>
        <v>33.65</v>
      </c>
      <c r="I14" s="6">
        <f t="shared" si="2"/>
        <v>35.75</v>
      </c>
      <c r="J14" s="6">
        <f t="shared" si="2"/>
        <v>37.799999999999997</v>
      </c>
      <c r="K14" s="6">
        <f t="shared" si="2"/>
        <v>39.75</v>
      </c>
      <c r="L14" s="6">
        <f t="shared" si="2"/>
        <v>41.7</v>
      </c>
      <c r="M14" s="6">
        <f t="shared" si="2"/>
        <v>45.45</v>
      </c>
      <c r="N14" s="6">
        <f t="shared" si="2"/>
        <v>49.1</v>
      </c>
      <c r="O14" s="6">
        <f t="shared" si="2"/>
        <v>52.55</v>
      </c>
      <c r="P14" s="6">
        <f t="shared" si="2"/>
        <v>55.95</v>
      </c>
      <c r="Q14" s="6">
        <f t="shared" si="2"/>
        <v>59.3</v>
      </c>
      <c r="R14" s="6">
        <f t="shared" si="2"/>
        <v>65.8</v>
      </c>
      <c r="S14" s="6">
        <f t="shared" si="2"/>
        <v>72.099999999999994</v>
      </c>
      <c r="T14" s="6">
        <f t="shared" si="2"/>
        <v>78.25</v>
      </c>
      <c r="U14" s="6">
        <f t="shared" si="2"/>
        <v>84.300000000000011</v>
      </c>
      <c r="V14" s="6">
        <f t="shared" si="2"/>
        <v>90.2</v>
      </c>
      <c r="W14" s="6">
        <f t="shared" si="2"/>
        <v>101.75</v>
      </c>
      <c r="X14" s="6">
        <f t="shared" si="2"/>
        <v>113</v>
      </c>
      <c r="Y14" s="50">
        <f t="shared" si="2"/>
        <v>124</v>
      </c>
    </row>
    <row r="15" spans="1:25" ht="2.1" hidden="1" customHeight="1" thickBot="1">
      <c r="A15" s="42">
        <v>1E-10</v>
      </c>
      <c r="B15" s="51">
        <f t="shared" si="0"/>
        <v>10</v>
      </c>
      <c r="C15" s="52">
        <v>23</v>
      </c>
      <c r="D15" s="52">
        <v>26.3</v>
      </c>
      <c r="E15" s="52">
        <v>29.1</v>
      </c>
      <c r="F15" s="52">
        <v>31.7</v>
      </c>
      <c r="G15" s="52">
        <v>34.1</v>
      </c>
      <c r="H15" s="52">
        <v>36.299999999999997</v>
      </c>
      <c r="I15" s="52">
        <v>38.5</v>
      </c>
      <c r="J15" s="52">
        <v>40.6</v>
      </c>
      <c r="K15" s="52">
        <v>42.6</v>
      </c>
      <c r="L15" s="52">
        <v>44.6</v>
      </c>
      <c r="M15" s="52">
        <v>48.5</v>
      </c>
      <c r="N15" s="52">
        <v>52.2</v>
      </c>
      <c r="O15" s="52">
        <v>55.7</v>
      </c>
      <c r="P15" s="52">
        <v>59.2</v>
      </c>
      <c r="Q15" s="52">
        <v>62.7</v>
      </c>
      <c r="R15" s="52">
        <v>69.3</v>
      </c>
      <c r="S15" s="52">
        <v>75.7</v>
      </c>
      <c r="T15" s="52">
        <v>82</v>
      </c>
      <c r="U15" s="52">
        <v>88.2</v>
      </c>
      <c r="V15" s="52">
        <v>94.2</v>
      </c>
      <c r="W15" s="52">
        <v>106</v>
      </c>
      <c r="X15" s="52">
        <v>117</v>
      </c>
      <c r="Y15" s="53">
        <v>129</v>
      </c>
    </row>
    <row r="16" spans="1:25" ht="2.1" hidden="1" customHeight="1" thickTop="1"/>
    <row r="17" spans="1:25" ht="2.1" hidden="1" customHeight="1">
      <c r="A17" s="11"/>
      <c r="I17" s="1" t="s">
        <v>28</v>
      </c>
    </row>
    <row r="18" spans="1:25" ht="2.1" hidden="1" customHeight="1"/>
    <row r="19" spans="1:25" ht="2.1" hidden="1" customHeight="1">
      <c r="A19" s="4" t="s">
        <v>6</v>
      </c>
      <c r="B19" s="10" t="s">
        <v>6</v>
      </c>
      <c r="C19" s="123">
        <v>1</v>
      </c>
      <c r="D19" s="123">
        <v>2</v>
      </c>
      <c r="E19" s="123">
        <v>3</v>
      </c>
      <c r="F19" s="123">
        <v>4</v>
      </c>
      <c r="G19" s="123">
        <v>5</v>
      </c>
      <c r="H19" s="123">
        <v>6</v>
      </c>
      <c r="I19" s="123">
        <v>7</v>
      </c>
      <c r="J19" s="123">
        <v>8</v>
      </c>
      <c r="K19" s="123">
        <v>9</v>
      </c>
      <c r="L19" s="123">
        <v>10</v>
      </c>
      <c r="M19" s="123">
        <v>12</v>
      </c>
      <c r="N19" s="123">
        <v>14</v>
      </c>
      <c r="O19" s="123">
        <v>16</v>
      </c>
      <c r="P19" s="123">
        <v>18</v>
      </c>
      <c r="Q19" s="123">
        <v>20</v>
      </c>
      <c r="R19" s="123">
        <v>24</v>
      </c>
      <c r="S19" s="123">
        <v>28</v>
      </c>
      <c r="T19" s="123">
        <v>32</v>
      </c>
      <c r="U19" s="123">
        <v>36</v>
      </c>
      <c r="V19" s="123">
        <v>40</v>
      </c>
      <c r="W19" s="123">
        <v>48</v>
      </c>
      <c r="X19" s="123">
        <v>56</v>
      </c>
      <c r="Y19" s="123">
        <v>64</v>
      </c>
    </row>
    <row r="20" spans="1:25" ht="2.1" hidden="1" customHeight="1" thickBot="1">
      <c r="A20" s="7" t="s">
        <v>2</v>
      </c>
      <c r="B20" s="10" t="s">
        <v>15</v>
      </c>
      <c r="C20" s="91">
        <v>2</v>
      </c>
      <c r="D20" s="92">
        <v>3</v>
      </c>
      <c r="E20" s="92">
        <v>4</v>
      </c>
      <c r="F20" s="92">
        <v>5</v>
      </c>
      <c r="G20" s="92">
        <v>6</v>
      </c>
      <c r="H20" s="92">
        <v>7</v>
      </c>
      <c r="I20" s="92">
        <v>8</v>
      </c>
      <c r="J20" s="92">
        <v>9</v>
      </c>
      <c r="K20" s="92">
        <v>10</v>
      </c>
      <c r="L20" s="92">
        <v>11</v>
      </c>
      <c r="M20" s="92">
        <v>12</v>
      </c>
      <c r="N20" s="92">
        <v>13</v>
      </c>
      <c r="O20" s="92">
        <v>14</v>
      </c>
      <c r="P20" s="92">
        <v>15</v>
      </c>
      <c r="Q20" s="92">
        <v>16</v>
      </c>
      <c r="R20" s="92">
        <v>17</v>
      </c>
      <c r="S20" s="92">
        <v>18</v>
      </c>
      <c r="T20" s="92">
        <v>19</v>
      </c>
      <c r="U20" s="92">
        <v>20</v>
      </c>
      <c r="V20" s="92">
        <v>21</v>
      </c>
      <c r="W20" s="92">
        <v>22</v>
      </c>
      <c r="X20" s="92">
        <v>23</v>
      </c>
      <c r="Y20" s="92">
        <v>24</v>
      </c>
    </row>
    <row r="21" spans="1:25" ht="2.1" hidden="1" customHeight="1" thickTop="1">
      <c r="A21" s="102">
        <v>0.1</v>
      </c>
      <c r="B21" s="103">
        <v>1</v>
      </c>
      <c r="C21" s="104">
        <v>2.2999999999999998</v>
      </c>
      <c r="D21" s="104">
        <v>3.89</v>
      </c>
      <c r="E21" s="104">
        <v>5.32</v>
      </c>
      <c r="F21" s="104">
        <v>6.68</v>
      </c>
      <c r="G21" s="104">
        <v>7.99</v>
      </c>
      <c r="H21" s="104">
        <v>9.27</v>
      </c>
      <c r="I21" s="104">
        <v>10.5</v>
      </c>
      <c r="J21" s="104">
        <v>11.8</v>
      </c>
      <c r="K21" s="104">
        <v>13</v>
      </c>
      <c r="L21" s="104">
        <v>14.2</v>
      </c>
      <c r="M21" s="104">
        <v>16.600000000000001</v>
      </c>
      <c r="N21" s="104">
        <v>19</v>
      </c>
      <c r="O21" s="104">
        <v>21.3</v>
      </c>
      <c r="P21" s="104">
        <v>23.6</v>
      </c>
      <c r="Q21" s="104">
        <v>25.9</v>
      </c>
      <c r="R21" s="104">
        <v>30.5</v>
      </c>
      <c r="S21" s="104">
        <v>35</v>
      </c>
      <c r="T21" s="104">
        <v>39.4</v>
      </c>
      <c r="U21" s="104">
        <v>43.9</v>
      </c>
      <c r="V21" s="104">
        <v>48.3</v>
      </c>
      <c r="W21" s="104">
        <v>57.1</v>
      </c>
      <c r="X21" s="104">
        <v>65.8</v>
      </c>
      <c r="Y21" s="105">
        <v>74.400000000000006</v>
      </c>
    </row>
    <row r="22" spans="1:25" ht="2.1" hidden="1" customHeight="1">
      <c r="A22" s="102">
        <v>0.2</v>
      </c>
      <c r="B22" s="106">
        <v>2</v>
      </c>
      <c r="C22" s="99">
        <v>1.61</v>
      </c>
      <c r="D22" s="99">
        <v>2.99</v>
      </c>
      <c r="E22" s="99">
        <v>4.28</v>
      </c>
      <c r="F22" s="99">
        <v>5.51</v>
      </c>
      <c r="G22" s="99">
        <v>6.72</v>
      </c>
      <c r="H22" s="99">
        <v>7.91</v>
      </c>
      <c r="I22" s="99">
        <v>9.08</v>
      </c>
      <c r="J22" s="99">
        <v>10.199999999999999</v>
      </c>
      <c r="K22" s="99">
        <v>11.4</v>
      </c>
      <c r="L22" s="99">
        <v>12.5</v>
      </c>
      <c r="M22" s="99">
        <v>14.8</v>
      </c>
      <c r="N22" s="99">
        <v>17</v>
      </c>
      <c r="O22" s="99">
        <v>19.2</v>
      </c>
      <c r="P22" s="99">
        <v>21.4</v>
      </c>
      <c r="Q22" s="99">
        <v>23.6</v>
      </c>
      <c r="R22" s="99">
        <v>28</v>
      </c>
      <c r="S22" s="99">
        <v>32.299999999999997</v>
      </c>
      <c r="T22" s="99">
        <v>36.6</v>
      </c>
      <c r="U22" s="99">
        <v>40.9</v>
      </c>
      <c r="V22" s="99">
        <v>45.2</v>
      </c>
      <c r="W22" s="99">
        <v>53.7</v>
      </c>
      <c r="X22" s="99">
        <v>62.2</v>
      </c>
      <c r="Y22" s="107">
        <v>70.599999999999994</v>
      </c>
    </row>
    <row r="23" spans="1:25" ht="2.1" hidden="1" customHeight="1">
      <c r="A23" s="102">
        <v>0.3</v>
      </c>
      <c r="B23" s="106">
        <v>3</v>
      </c>
      <c r="C23" s="99">
        <v>1.2</v>
      </c>
      <c r="D23" s="99">
        <v>2.44</v>
      </c>
      <c r="E23" s="99">
        <v>3.62</v>
      </c>
      <c r="F23" s="99">
        <v>4.76</v>
      </c>
      <c r="G23" s="99">
        <v>5.89</v>
      </c>
      <c r="H23" s="99">
        <v>7.01</v>
      </c>
      <c r="I23" s="99">
        <v>8.11</v>
      </c>
      <c r="J23" s="99">
        <v>9.2100000000000009</v>
      </c>
      <c r="K23" s="99">
        <v>10.3</v>
      </c>
      <c r="L23" s="99">
        <v>11.4</v>
      </c>
      <c r="M23" s="99">
        <v>13.5</v>
      </c>
      <c r="N23" s="99">
        <v>15.7</v>
      </c>
      <c r="O23" s="99">
        <v>17.8</v>
      </c>
      <c r="P23" s="99">
        <v>20</v>
      </c>
      <c r="Q23" s="99">
        <v>22.1</v>
      </c>
      <c r="R23" s="99">
        <v>26.3</v>
      </c>
      <c r="S23" s="99">
        <v>30.5</v>
      </c>
      <c r="T23" s="99">
        <v>34.700000000000003</v>
      </c>
      <c r="U23" s="99">
        <v>38.9</v>
      </c>
      <c r="V23" s="99">
        <v>43.1</v>
      </c>
      <c r="W23" s="99">
        <v>51.4</v>
      </c>
      <c r="X23" s="99">
        <v>59.7</v>
      </c>
      <c r="Y23" s="107">
        <v>67.900000000000006</v>
      </c>
    </row>
    <row r="24" spans="1:25" ht="2.1" hidden="1" customHeight="1">
      <c r="A24" s="102">
        <v>0.5</v>
      </c>
      <c r="B24" s="106">
        <v>4</v>
      </c>
      <c r="C24" s="99">
        <v>0.69299999999999995</v>
      </c>
      <c r="D24" s="99">
        <v>1.68</v>
      </c>
      <c r="E24" s="99">
        <v>2.67</v>
      </c>
      <c r="F24" s="99">
        <v>3.67</v>
      </c>
      <c r="G24" s="99">
        <v>4.67</v>
      </c>
      <c r="H24" s="99">
        <v>5.67</v>
      </c>
      <c r="I24" s="99">
        <v>6.67</v>
      </c>
      <c r="J24" s="99">
        <v>7.67</v>
      </c>
      <c r="K24" s="99">
        <v>8.67</v>
      </c>
      <c r="L24" s="125">
        <v>9.67</v>
      </c>
      <c r="M24" s="125">
        <v>11.7</v>
      </c>
      <c r="N24" s="99">
        <v>13.7</v>
      </c>
      <c r="O24" s="99">
        <v>15.7</v>
      </c>
      <c r="P24" s="99">
        <v>17.7</v>
      </c>
      <c r="Q24" s="99">
        <v>19.7</v>
      </c>
      <c r="R24" s="99">
        <v>23.7</v>
      </c>
      <c r="S24" s="99">
        <v>27.7</v>
      </c>
      <c r="T24" s="99">
        <v>31.7</v>
      </c>
      <c r="U24" s="99">
        <v>35.700000000000003</v>
      </c>
      <c r="V24" s="99">
        <v>39.700000000000003</v>
      </c>
      <c r="W24" s="99">
        <v>47.7</v>
      </c>
      <c r="X24" s="99">
        <v>55.7</v>
      </c>
      <c r="Y24" s="107">
        <v>63.7</v>
      </c>
    </row>
    <row r="25" spans="1:25" ht="2.1" hidden="1" customHeight="1">
      <c r="A25" s="102">
        <v>0.7</v>
      </c>
      <c r="B25" s="106">
        <v>5</v>
      </c>
      <c r="C25" s="99">
        <v>0.35699999999999998</v>
      </c>
      <c r="D25" s="99">
        <v>1.1000000000000001</v>
      </c>
      <c r="E25" s="99">
        <v>1.91</v>
      </c>
      <c r="F25" s="99">
        <v>2.76</v>
      </c>
      <c r="G25" s="99">
        <v>3.63</v>
      </c>
      <c r="H25" s="99">
        <v>4.5199999999999996</v>
      </c>
      <c r="I25" s="99">
        <v>5.41</v>
      </c>
      <c r="J25" s="99">
        <v>6.31</v>
      </c>
      <c r="K25" s="99">
        <v>7.22</v>
      </c>
      <c r="L25" s="125">
        <v>8.1300000000000008</v>
      </c>
      <c r="M25" s="125">
        <v>9.9700000000000006</v>
      </c>
      <c r="N25" s="99">
        <v>11.8</v>
      </c>
      <c r="O25" s="99">
        <v>13.7</v>
      </c>
      <c r="P25" s="99">
        <v>15.6</v>
      </c>
      <c r="Q25" s="99">
        <v>17.399999999999999</v>
      </c>
      <c r="R25" s="99">
        <v>21.2</v>
      </c>
      <c r="S25" s="99">
        <v>25</v>
      </c>
      <c r="T25" s="99">
        <v>28.8</v>
      </c>
      <c r="U25" s="99">
        <v>32.6</v>
      </c>
      <c r="V25" s="99">
        <v>36.5</v>
      </c>
      <c r="W25" s="99">
        <v>44.1</v>
      </c>
      <c r="X25" s="99">
        <v>51.8</v>
      </c>
      <c r="Y25" s="107">
        <v>59.6</v>
      </c>
    </row>
    <row r="26" spans="1:25" ht="2.1" hidden="1" customHeight="1">
      <c r="A26" s="102">
        <v>0.8</v>
      </c>
      <c r="B26" s="106">
        <v>6</v>
      </c>
      <c r="C26" s="99">
        <v>0.223</v>
      </c>
      <c r="D26" s="99">
        <v>0.82399999999999995</v>
      </c>
      <c r="E26" s="99">
        <v>1.53</v>
      </c>
      <c r="F26" s="99">
        <v>2.2999999999999998</v>
      </c>
      <c r="G26" s="99">
        <v>3.09</v>
      </c>
      <c r="H26" s="99">
        <v>3.9</v>
      </c>
      <c r="I26" s="99">
        <v>4.7300000000000004</v>
      </c>
      <c r="J26" s="99">
        <v>5.58</v>
      </c>
      <c r="K26" s="99">
        <v>6.43</v>
      </c>
      <c r="L26" s="99">
        <v>7.29</v>
      </c>
      <c r="M26" s="99">
        <v>9.0299999999999994</v>
      </c>
      <c r="N26" s="99">
        <v>10.8</v>
      </c>
      <c r="O26" s="99">
        <v>12.6</v>
      </c>
      <c r="P26" s="99">
        <v>14.4</v>
      </c>
      <c r="Q26" s="99">
        <v>16.2</v>
      </c>
      <c r="R26" s="99">
        <v>19.8</v>
      </c>
      <c r="S26" s="99">
        <v>23.5</v>
      </c>
      <c r="T26" s="99">
        <v>27.2</v>
      </c>
      <c r="U26" s="99">
        <v>30.9</v>
      </c>
      <c r="V26" s="99">
        <v>34.6</v>
      </c>
      <c r="W26" s="99">
        <v>42.1</v>
      </c>
      <c r="X26" s="99">
        <v>49.6</v>
      </c>
      <c r="Y26" s="107">
        <v>57.2</v>
      </c>
    </row>
    <row r="27" spans="1:25" ht="2.1" hidden="1" customHeight="1">
      <c r="A27" s="102">
        <v>0.9</v>
      </c>
      <c r="B27" s="106">
        <v>7</v>
      </c>
      <c r="C27" s="99">
        <v>0.105</v>
      </c>
      <c r="D27" s="99">
        <v>0.53200000000000003</v>
      </c>
      <c r="E27" s="99">
        <v>1.1000000000000001</v>
      </c>
      <c r="F27" s="99">
        <v>1.75</v>
      </c>
      <c r="G27" s="99">
        <v>2.4300000000000002</v>
      </c>
      <c r="H27" s="99">
        <v>3.15</v>
      </c>
      <c r="I27" s="99">
        <v>3.89</v>
      </c>
      <c r="J27" s="99">
        <v>4.66</v>
      </c>
      <c r="K27" s="99">
        <v>5.43</v>
      </c>
      <c r="L27" s="99">
        <v>6.22</v>
      </c>
      <c r="M27" s="99">
        <v>7.83</v>
      </c>
      <c r="N27" s="99">
        <v>9.4700000000000006</v>
      </c>
      <c r="O27" s="99">
        <v>11.1</v>
      </c>
      <c r="P27" s="99">
        <v>12.8</v>
      </c>
      <c r="Q27" s="99">
        <v>14.5</v>
      </c>
      <c r="R27" s="99">
        <v>18</v>
      </c>
      <c r="S27" s="99">
        <v>21.5</v>
      </c>
      <c r="T27" s="99">
        <v>25</v>
      </c>
      <c r="U27" s="99">
        <v>28.6</v>
      </c>
      <c r="V27" s="99">
        <v>32.1</v>
      </c>
      <c r="W27" s="99">
        <v>39.4</v>
      </c>
      <c r="X27" s="99">
        <v>46.6</v>
      </c>
      <c r="Y27" s="107">
        <v>54</v>
      </c>
    </row>
    <row r="28" spans="1:25" ht="2.1" hidden="1" customHeight="1">
      <c r="A28" s="102">
        <v>0.95</v>
      </c>
      <c r="B28" s="106">
        <v>8</v>
      </c>
      <c r="C28" s="99">
        <v>5.0999999999999997E-2</v>
      </c>
      <c r="D28" s="99">
        <v>0.35499999999999998</v>
      </c>
      <c r="E28" s="99">
        <v>0.81799999999999995</v>
      </c>
      <c r="F28" s="99">
        <v>1.37</v>
      </c>
      <c r="G28" s="99">
        <v>1.97</v>
      </c>
      <c r="H28" s="99">
        <v>2.61</v>
      </c>
      <c r="I28" s="99">
        <v>3.28</v>
      </c>
      <c r="J28" s="99">
        <v>3.98</v>
      </c>
      <c r="K28" s="99">
        <v>4.6900000000000004</v>
      </c>
      <c r="L28" s="125">
        <v>5.42</v>
      </c>
      <c r="M28" s="125">
        <v>6.92</v>
      </c>
      <c r="N28" s="99">
        <v>8.4600000000000009</v>
      </c>
      <c r="O28" s="99">
        <v>10</v>
      </c>
      <c r="P28" s="99">
        <v>11.6</v>
      </c>
      <c r="Q28" s="99">
        <v>13.3</v>
      </c>
      <c r="R28" s="99">
        <v>16.600000000000001</v>
      </c>
      <c r="S28" s="99">
        <v>19.899999999999999</v>
      </c>
      <c r="T28" s="99">
        <v>23.3</v>
      </c>
      <c r="U28" s="99">
        <v>26.7</v>
      </c>
      <c r="V28" s="99">
        <v>30.2</v>
      </c>
      <c r="W28" s="99">
        <v>37.200000000000003</v>
      </c>
      <c r="X28" s="99">
        <v>44.3</v>
      </c>
      <c r="Y28" s="107">
        <v>51.4</v>
      </c>
    </row>
    <row r="29" spans="1:25" ht="2.1" hidden="1" customHeight="1" thickBot="1">
      <c r="A29" s="102">
        <v>0.99</v>
      </c>
      <c r="B29" s="108">
        <v>9</v>
      </c>
      <c r="C29" s="109">
        <v>0.01</v>
      </c>
      <c r="D29" s="109">
        <v>0.14799999999999999</v>
      </c>
      <c r="E29" s="109">
        <v>0.435</v>
      </c>
      <c r="F29" s="109">
        <v>0.82099999999999995</v>
      </c>
      <c r="G29" s="109">
        <v>1.28</v>
      </c>
      <c r="H29" s="109">
        <v>1.78</v>
      </c>
      <c r="I29" s="109">
        <v>2.33</v>
      </c>
      <c r="J29" s="109">
        <v>2.91</v>
      </c>
      <c r="K29" s="109">
        <v>3.51</v>
      </c>
      <c r="L29" s="127">
        <v>4.13</v>
      </c>
      <c r="M29" s="127">
        <v>5.43</v>
      </c>
      <c r="N29" s="109">
        <v>6.78</v>
      </c>
      <c r="O29" s="109">
        <v>8.18</v>
      </c>
      <c r="P29" s="109">
        <v>9.61</v>
      </c>
      <c r="Q29" s="109">
        <v>11.1</v>
      </c>
      <c r="R29" s="109">
        <v>14.1</v>
      </c>
      <c r="S29" s="109">
        <v>17.2</v>
      </c>
      <c r="T29" s="109">
        <v>20.3</v>
      </c>
      <c r="U29" s="109">
        <v>23.5</v>
      </c>
      <c r="V29" s="109">
        <v>26.8</v>
      </c>
      <c r="W29" s="109">
        <v>33.299999999999997</v>
      </c>
      <c r="X29" s="109">
        <v>40.1</v>
      </c>
      <c r="Y29" s="110">
        <v>46.9</v>
      </c>
    </row>
    <row r="30" spans="1:25" ht="2.1" hidden="1" customHeight="1" thickTop="1">
      <c r="A30" s="101"/>
    </row>
    <row r="31" spans="1:25" ht="2.1" hidden="1" customHeight="1">
      <c r="A31" s="20"/>
      <c r="I31" s="1" t="s">
        <v>29</v>
      </c>
    </row>
    <row r="32" spans="1:25" ht="2.1" hidden="1" customHeight="1"/>
    <row r="33" spans="1:25" ht="2.1" hidden="1" customHeight="1">
      <c r="A33" s="4" t="s">
        <v>6</v>
      </c>
      <c r="B33" s="10" t="s">
        <v>6</v>
      </c>
      <c r="C33" s="123">
        <v>1</v>
      </c>
      <c r="D33" s="123">
        <v>2</v>
      </c>
      <c r="E33" s="123">
        <v>3</v>
      </c>
      <c r="F33" s="123">
        <v>4</v>
      </c>
      <c r="G33" s="123">
        <v>5</v>
      </c>
      <c r="H33" s="123">
        <v>6</v>
      </c>
      <c r="I33" s="123">
        <v>7</v>
      </c>
      <c r="J33" s="123">
        <v>8</v>
      </c>
      <c r="K33" s="123">
        <v>9</v>
      </c>
      <c r="L33" s="123">
        <v>10</v>
      </c>
      <c r="M33" s="123">
        <v>12</v>
      </c>
      <c r="N33" s="123">
        <v>14</v>
      </c>
      <c r="O33" s="123">
        <v>16</v>
      </c>
      <c r="P33" s="123">
        <v>18</v>
      </c>
      <c r="Q33" s="123">
        <v>20</v>
      </c>
      <c r="R33" s="123">
        <v>24</v>
      </c>
      <c r="S33" s="123">
        <v>28</v>
      </c>
      <c r="T33" s="123">
        <v>32</v>
      </c>
      <c r="U33" s="123">
        <v>36</v>
      </c>
      <c r="V33" s="123">
        <v>40</v>
      </c>
      <c r="W33" s="123">
        <v>48</v>
      </c>
      <c r="X33" s="123">
        <v>56</v>
      </c>
      <c r="Y33" s="123">
        <v>64</v>
      </c>
    </row>
    <row r="34" spans="1:25" ht="2.1" hidden="1" customHeight="1" thickBot="1">
      <c r="A34" s="7" t="s">
        <v>2</v>
      </c>
      <c r="B34" s="10" t="s">
        <v>15</v>
      </c>
      <c r="C34" s="91">
        <v>2</v>
      </c>
      <c r="D34" s="92">
        <v>3</v>
      </c>
      <c r="E34" s="92">
        <v>4</v>
      </c>
      <c r="F34" s="92">
        <v>5</v>
      </c>
      <c r="G34" s="92">
        <v>6</v>
      </c>
      <c r="H34" s="92">
        <v>7</v>
      </c>
      <c r="I34" s="92">
        <v>8</v>
      </c>
      <c r="J34" s="92">
        <v>9</v>
      </c>
      <c r="K34" s="92">
        <v>10</v>
      </c>
      <c r="L34" s="92">
        <v>11</v>
      </c>
      <c r="M34" s="92">
        <v>12</v>
      </c>
      <c r="N34" s="92">
        <v>13</v>
      </c>
      <c r="O34" s="92">
        <v>14</v>
      </c>
      <c r="P34" s="92">
        <v>15</v>
      </c>
      <c r="Q34" s="92">
        <v>16</v>
      </c>
      <c r="R34" s="92">
        <v>17</v>
      </c>
      <c r="S34" s="92">
        <v>18</v>
      </c>
      <c r="T34" s="92">
        <v>19</v>
      </c>
      <c r="U34" s="92">
        <v>20</v>
      </c>
      <c r="V34" s="92">
        <v>21</v>
      </c>
      <c r="W34" s="92">
        <v>22</v>
      </c>
      <c r="X34" s="92">
        <v>23</v>
      </c>
      <c r="Y34" s="92">
        <v>24</v>
      </c>
    </row>
    <row r="35" spans="1:25" ht="2.1" hidden="1" customHeight="1" thickTop="1">
      <c r="A35" s="102">
        <v>0.1</v>
      </c>
      <c r="B35" s="103">
        <v>1</v>
      </c>
      <c r="C35" s="113">
        <v>3.89</v>
      </c>
      <c r="D35" s="114"/>
      <c r="E35" s="113">
        <v>6.68</v>
      </c>
      <c r="F35" s="113">
        <v>11.8</v>
      </c>
      <c r="G35" s="113">
        <v>14.2</v>
      </c>
      <c r="H35" s="113">
        <v>16.600000000000001</v>
      </c>
      <c r="I35" s="113">
        <v>19</v>
      </c>
      <c r="J35" s="113">
        <v>21.3</v>
      </c>
      <c r="K35" s="113">
        <v>23.6</v>
      </c>
      <c r="L35" s="113">
        <v>25.9</v>
      </c>
      <c r="M35" s="113">
        <v>30.5</v>
      </c>
      <c r="N35" s="113">
        <v>35</v>
      </c>
      <c r="O35" s="113">
        <v>39.4</v>
      </c>
      <c r="P35" s="113">
        <v>43.9</v>
      </c>
      <c r="Q35" s="113">
        <v>48.3</v>
      </c>
      <c r="R35" s="113">
        <v>57.1</v>
      </c>
      <c r="S35" s="113">
        <v>65.8</v>
      </c>
      <c r="T35" s="113">
        <v>74.400000000000006</v>
      </c>
      <c r="U35" s="113">
        <v>83.1</v>
      </c>
      <c r="V35" s="113">
        <v>91.7</v>
      </c>
      <c r="W35" s="113">
        <v>108</v>
      </c>
      <c r="X35" s="115">
        <f t="shared" ref="X35:X43" si="3">(W35+Y35)/2</f>
        <v>125</v>
      </c>
      <c r="Y35" s="116">
        <v>142</v>
      </c>
    </row>
    <row r="36" spans="1:25" ht="2.1" hidden="1" customHeight="1">
      <c r="A36" s="102">
        <v>0.2</v>
      </c>
      <c r="B36" s="106">
        <v>2</v>
      </c>
      <c r="C36" s="112">
        <v>2.99</v>
      </c>
      <c r="D36" s="112">
        <v>5.51</v>
      </c>
      <c r="E36" s="112">
        <v>7.91</v>
      </c>
      <c r="F36" s="112">
        <v>10.199999999999999</v>
      </c>
      <c r="G36" s="112">
        <v>12.5</v>
      </c>
      <c r="H36" s="112">
        <v>14.8</v>
      </c>
      <c r="I36" s="112">
        <v>17</v>
      </c>
      <c r="J36" s="112">
        <v>19.2</v>
      </c>
      <c r="K36" s="112">
        <v>21.4</v>
      </c>
      <c r="L36" s="112">
        <v>23.6</v>
      </c>
      <c r="M36" s="112">
        <v>28</v>
      </c>
      <c r="N36" s="112">
        <v>32.299999999999997</v>
      </c>
      <c r="O36" s="112">
        <v>36.6</v>
      </c>
      <c r="P36" s="112">
        <v>40.9</v>
      </c>
      <c r="Q36" s="112">
        <v>45.2</v>
      </c>
      <c r="R36" s="112">
        <v>53.7</v>
      </c>
      <c r="S36" s="112">
        <v>62.2</v>
      </c>
      <c r="T36" s="112">
        <v>70.599999999999994</v>
      </c>
      <c r="U36" s="112">
        <v>79</v>
      </c>
      <c r="V36" s="112">
        <v>87.4</v>
      </c>
      <c r="W36" s="112">
        <v>104</v>
      </c>
      <c r="X36" s="111">
        <f t="shared" si="3"/>
        <v>120.5</v>
      </c>
      <c r="Y36" s="117">
        <v>137</v>
      </c>
    </row>
    <row r="37" spans="1:25" ht="2.1" hidden="1" customHeight="1">
      <c r="A37" s="102">
        <v>0.3</v>
      </c>
      <c r="B37" s="106">
        <v>3</v>
      </c>
      <c r="C37" s="112">
        <v>2.44</v>
      </c>
      <c r="D37" s="112">
        <v>4.76</v>
      </c>
      <c r="E37" s="112">
        <v>7.01</v>
      </c>
      <c r="F37" s="112">
        <v>9.2100000000000009</v>
      </c>
      <c r="G37" s="112">
        <v>11.4</v>
      </c>
      <c r="H37" s="112">
        <v>13.5</v>
      </c>
      <c r="I37" s="112">
        <v>15.7</v>
      </c>
      <c r="J37" s="112">
        <v>17.8</v>
      </c>
      <c r="K37" s="112">
        <v>20</v>
      </c>
      <c r="L37" s="128">
        <v>22.1</v>
      </c>
      <c r="M37" s="128">
        <v>26.3</v>
      </c>
      <c r="N37" s="112">
        <v>30.5</v>
      </c>
      <c r="O37" s="112">
        <v>34.700000000000003</v>
      </c>
      <c r="P37" s="112">
        <v>38.9</v>
      </c>
      <c r="Q37" s="112">
        <v>43.1</v>
      </c>
      <c r="R37" s="112">
        <v>51.4</v>
      </c>
      <c r="S37" s="112">
        <v>59.7</v>
      </c>
      <c r="T37" s="112">
        <v>67.900000000000006</v>
      </c>
      <c r="U37" s="112">
        <v>76.2</v>
      </c>
      <c r="V37" s="112">
        <v>84.4</v>
      </c>
      <c r="W37" s="112">
        <v>101</v>
      </c>
      <c r="X37" s="111">
        <f t="shared" si="3"/>
        <v>117.5</v>
      </c>
      <c r="Y37" s="117">
        <v>134</v>
      </c>
    </row>
    <row r="38" spans="1:25" ht="2.1" hidden="1" customHeight="1">
      <c r="A38" s="102">
        <v>0.5</v>
      </c>
      <c r="B38" s="106">
        <v>4</v>
      </c>
      <c r="C38" s="112">
        <v>1.68</v>
      </c>
      <c r="D38" s="112">
        <v>3.67</v>
      </c>
      <c r="E38" s="112">
        <v>5.67</v>
      </c>
      <c r="F38" s="112">
        <v>7.67</v>
      </c>
      <c r="G38" s="112">
        <v>9.67</v>
      </c>
      <c r="H38" s="112">
        <v>11.7</v>
      </c>
      <c r="I38" s="112">
        <v>13.7</v>
      </c>
      <c r="J38" s="112">
        <v>15.7</v>
      </c>
      <c r="K38" s="112">
        <v>17.7</v>
      </c>
      <c r="L38" s="128">
        <v>19.7</v>
      </c>
      <c r="M38" s="128">
        <v>23.7</v>
      </c>
      <c r="N38" s="112">
        <v>27.7</v>
      </c>
      <c r="O38" s="112">
        <v>31.7</v>
      </c>
      <c r="P38" s="112">
        <v>35.700000000000003</v>
      </c>
      <c r="Q38" s="112">
        <v>39.700000000000003</v>
      </c>
      <c r="R38" s="112">
        <v>47.7</v>
      </c>
      <c r="S38" s="112">
        <v>55.7</v>
      </c>
      <c r="T38" s="112">
        <v>63.7</v>
      </c>
      <c r="U38" s="112">
        <v>71.7</v>
      </c>
      <c r="V38" s="112">
        <v>79.7</v>
      </c>
      <c r="W38" s="112">
        <v>95.7</v>
      </c>
      <c r="X38" s="111">
        <f t="shared" si="3"/>
        <v>111.85</v>
      </c>
      <c r="Y38" s="117">
        <v>128</v>
      </c>
    </row>
    <row r="39" spans="1:25" ht="2.1" hidden="1" customHeight="1">
      <c r="A39" s="102">
        <v>0.7</v>
      </c>
      <c r="B39" s="106">
        <v>5</v>
      </c>
      <c r="C39" s="112">
        <v>1.1000000000000001</v>
      </c>
      <c r="D39" s="112">
        <v>2.76</v>
      </c>
      <c r="E39" s="112">
        <v>4.5199999999999996</v>
      </c>
      <c r="F39" s="112">
        <v>6.31</v>
      </c>
      <c r="G39" s="112">
        <v>8.1300000000000008</v>
      </c>
      <c r="H39" s="112">
        <v>9.9700000000000006</v>
      </c>
      <c r="I39" s="112">
        <v>11.8</v>
      </c>
      <c r="J39" s="112">
        <v>13.7</v>
      </c>
      <c r="K39" s="112">
        <v>15.6</v>
      </c>
      <c r="L39" s="112">
        <v>17.399999999999999</v>
      </c>
      <c r="M39" s="112">
        <v>21.2</v>
      </c>
      <c r="N39" s="112">
        <v>25</v>
      </c>
      <c r="O39" s="112">
        <v>28.8</v>
      </c>
      <c r="P39" s="112">
        <v>32.6</v>
      </c>
      <c r="Q39" s="112">
        <v>36.5</v>
      </c>
      <c r="R39" s="112">
        <v>44.1</v>
      </c>
      <c r="S39" s="112">
        <v>51.8</v>
      </c>
      <c r="T39" s="112">
        <v>59.6</v>
      </c>
      <c r="U39" s="112">
        <v>67.3</v>
      </c>
      <c r="V39" s="112">
        <v>75.099999999999994</v>
      </c>
      <c r="W39" s="112">
        <v>90.6</v>
      </c>
      <c r="X39" s="111">
        <f t="shared" si="3"/>
        <v>106.3</v>
      </c>
      <c r="Y39" s="117">
        <v>122</v>
      </c>
    </row>
    <row r="40" spans="1:25" ht="2.1" hidden="1" customHeight="1">
      <c r="A40" s="102">
        <v>0.8</v>
      </c>
      <c r="B40" s="106">
        <v>6</v>
      </c>
      <c r="C40" s="112">
        <v>0.82399999999999995</v>
      </c>
      <c r="D40" s="112">
        <v>2.2999999999999998</v>
      </c>
      <c r="E40" s="112">
        <v>3.9</v>
      </c>
      <c r="F40" s="112">
        <v>5.58</v>
      </c>
      <c r="G40" s="112">
        <v>7.29</v>
      </c>
      <c r="H40" s="112">
        <v>9.0299999999999994</v>
      </c>
      <c r="I40" s="112">
        <v>10.8</v>
      </c>
      <c r="J40" s="112">
        <v>12.6</v>
      </c>
      <c r="K40" s="112">
        <v>14.4</v>
      </c>
      <c r="L40" s="112">
        <v>16.2</v>
      </c>
      <c r="M40" s="112">
        <v>19.8</v>
      </c>
      <c r="N40" s="112">
        <v>23.5</v>
      </c>
      <c r="O40" s="112">
        <v>27.2</v>
      </c>
      <c r="P40" s="112">
        <v>30.9</v>
      </c>
      <c r="Q40" s="112">
        <v>34.6</v>
      </c>
      <c r="R40" s="112">
        <v>42.1</v>
      </c>
      <c r="S40" s="112">
        <v>49.6</v>
      </c>
      <c r="T40" s="112">
        <v>57.2</v>
      </c>
      <c r="U40" s="112">
        <v>64.8</v>
      </c>
      <c r="V40" s="112">
        <v>72.400000000000006</v>
      </c>
      <c r="W40" s="112">
        <v>87.7</v>
      </c>
      <c r="X40" s="111">
        <f t="shared" si="3"/>
        <v>102.85</v>
      </c>
      <c r="Y40" s="117">
        <v>118</v>
      </c>
    </row>
    <row r="41" spans="1:25" ht="2.1" hidden="1" customHeight="1">
      <c r="A41" s="102">
        <v>0.9</v>
      </c>
      <c r="B41" s="106">
        <v>7</v>
      </c>
      <c r="C41" s="112">
        <v>0.53200000000000003</v>
      </c>
      <c r="D41" s="112">
        <v>1.75</v>
      </c>
      <c r="E41" s="112">
        <v>3.15</v>
      </c>
      <c r="F41" s="112">
        <v>4.66</v>
      </c>
      <c r="G41" s="112">
        <v>6.22</v>
      </c>
      <c r="H41" s="112">
        <v>7.83</v>
      </c>
      <c r="I41" s="112">
        <v>9.4700000000000006</v>
      </c>
      <c r="J41" s="112">
        <v>11.1</v>
      </c>
      <c r="K41" s="112">
        <v>12.8</v>
      </c>
      <c r="L41" s="112">
        <v>14.5</v>
      </c>
      <c r="M41" s="112">
        <v>18</v>
      </c>
      <c r="N41" s="112">
        <v>21.5</v>
      </c>
      <c r="O41" s="112">
        <v>25</v>
      </c>
      <c r="P41" s="112">
        <v>28.6</v>
      </c>
      <c r="Q41" s="112">
        <v>32.1</v>
      </c>
      <c r="R41" s="112">
        <v>39.4</v>
      </c>
      <c r="S41" s="112">
        <v>46.6</v>
      </c>
      <c r="T41" s="112">
        <v>54</v>
      </c>
      <c r="U41" s="112">
        <v>61.4</v>
      </c>
      <c r="V41" s="112">
        <v>68.8</v>
      </c>
      <c r="W41" s="112">
        <v>83.7</v>
      </c>
      <c r="X41" s="111">
        <f t="shared" si="3"/>
        <v>98.85</v>
      </c>
      <c r="Y41" s="117">
        <v>114</v>
      </c>
    </row>
    <row r="42" spans="1:25" ht="2.1" hidden="1" customHeight="1">
      <c r="A42" s="102">
        <v>0.95</v>
      </c>
      <c r="B42" s="106">
        <v>8</v>
      </c>
      <c r="C42" s="112">
        <v>0.35499999999999998</v>
      </c>
      <c r="D42" s="112">
        <v>1.37</v>
      </c>
      <c r="E42" s="112">
        <v>2.61</v>
      </c>
      <c r="F42" s="112">
        <v>3.98</v>
      </c>
      <c r="G42" s="112">
        <v>5.42</v>
      </c>
      <c r="H42" s="112">
        <v>6.92</v>
      </c>
      <c r="I42" s="112">
        <v>8.4600000000000009</v>
      </c>
      <c r="J42" s="112">
        <v>10</v>
      </c>
      <c r="K42" s="112">
        <v>11.6</v>
      </c>
      <c r="L42" s="112">
        <v>13.3</v>
      </c>
      <c r="M42" s="112">
        <v>16.600000000000001</v>
      </c>
      <c r="N42" s="112">
        <v>19.899999999999999</v>
      </c>
      <c r="O42" s="112">
        <v>23.3</v>
      </c>
      <c r="P42" s="112">
        <v>26.7</v>
      </c>
      <c r="Q42" s="112">
        <v>30.2</v>
      </c>
      <c r="R42" s="112">
        <v>37.200000000000003</v>
      </c>
      <c r="S42" s="112">
        <v>44.3</v>
      </c>
      <c r="T42" s="112">
        <v>51.4</v>
      </c>
      <c r="U42" s="112">
        <v>58.6</v>
      </c>
      <c r="V42" s="112">
        <v>65.900000000000006</v>
      </c>
      <c r="W42" s="112">
        <v>80.5</v>
      </c>
      <c r="X42" s="111">
        <f t="shared" si="3"/>
        <v>95.25</v>
      </c>
      <c r="Y42" s="117">
        <v>110</v>
      </c>
    </row>
    <row r="43" spans="1:25" ht="2.1" hidden="1" customHeight="1" thickBot="1">
      <c r="A43" s="102">
        <v>0.99</v>
      </c>
      <c r="B43" s="108">
        <v>9</v>
      </c>
      <c r="C43" s="118">
        <v>0.14799999999999999</v>
      </c>
      <c r="D43" s="118">
        <v>0.82099999999999995</v>
      </c>
      <c r="E43" s="118">
        <v>1.78</v>
      </c>
      <c r="F43" s="118">
        <v>2.91</v>
      </c>
      <c r="G43" s="118">
        <v>4.13</v>
      </c>
      <c r="H43" s="118">
        <v>5.43</v>
      </c>
      <c r="I43" s="118">
        <v>6.78</v>
      </c>
      <c r="J43" s="118">
        <v>8.18</v>
      </c>
      <c r="K43" s="118">
        <v>9.61</v>
      </c>
      <c r="L43" s="118">
        <v>11.1</v>
      </c>
      <c r="M43" s="118">
        <v>14.1</v>
      </c>
      <c r="N43" s="118">
        <v>17.2</v>
      </c>
      <c r="O43" s="118">
        <v>20.3</v>
      </c>
      <c r="P43" s="118">
        <v>23.5</v>
      </c>
      <c r="Q43" s="118">
        <v>26.8</v>
      </c>
      <c r="R43" s="118">
        <v>33.299999999999997</v>
      </c>
      <c r="S43" s="118">
        <v>40.1</v>
      </c>
      <c r="T43" s="118">
        <v>46.9</v>
      </c>
      <c r="U43" s="118">
        <v>53.7</v>
      </c>
      <c r="V43" s="118">
        <v>60.7</v>
      </c>
      <c r="W43" s="118">
        <v>74.7</v>
      </c>
      <c r="X43" s="119">
        <f t="shared" si="3"/>
        <v>88.85</v>
      </c>
      <c r="Y43" s="120">
        <v>103</v>
      </c>
    </row>
    <row r="44" spans="1:25" ht="2.1" hidden="1" customHeight="1" thickTop="1">
      <c r="A44" s="101"/>
    </row>
    <row r="45" spans="1:25" ht="2.1" hidden="1" customHeight="1">
      <c r="A45" s="11"/>
      <c r="C45" s="11"/>
      <c r="D45" s="11"/>
      <c r="E45" s="11"/>
      <c r="F45" s="11"/>
      <c r="G45" s="11"/>
      <c r="H45" s="13" t="s">
        <v>30</v>
      </c>
      <c r="I45" s="11"/>
    </row>
    <row r="46" spans="1:25" ht="2.1" hidden="1" customHeight="1">
      <c r="I46" s="12"/>
    </row>
    <row r="47" spans="1:25" ht="2.1" hidden="1" customHeight="1">
      <c r="A47" s="4" t="s">
        <v>6</v>
      </c>
      <c r="B47" s="10" t="s">
        <v>6</v>
      </c>
      <c r="C47" s="46">
        <v>1</v>
      </c>
      <c r="D47" s="123">
        <v>2</v>
      </c>
      <c r="E47" s="123">
        <v>3</v>
      </c>
      <c r="F47" s="123">
        <v>4</v>
      </c>
      <c r="G47" s="123">
        <v>5</v>
      </c>
      <c r="H47" s="123">
        <v>6</v>
      </c>
      <c r="I47" s="123">
        <v>7</v>
      </c>
      <c r="J47" s="123">
        <v>8</v>
      </c>
      <c r="K47" s="123">
        <v>9</v>
      </c>
      <c r="L47" s="123">
        <v>10</v>
      </c>
      <c r="M47" s="123">
        <v>12</v>
      </c>
      <c r="N47" s="123">
        <v>14</v>
      </c>
      <c r="O47" s="123">
        <v>16</v>
      </c>
      <c r="P47" s="123">
        <v>18</v>
      </c>
      <c r="Q47" s="123">
        <v>20</v>
      </c>
      <c r="R47" s="123">
        <v>24</v>
      </c>
      <c r="S47" s="123">
        <v>28</v>
      </c>
      <c r="T47" s="123">
        <v>32</v>
      </c>
      <c r="U47" s="123">
        <v>36</v>
      </c>
      <c r="V47" s="123">
        <v>40</v>
      </c>
      <c r="W47" s="123">
        <v>48</v>
      </c>
      <c r="X47" s="123">
        <v>56</v>
      </c>
      <c r="Y47" s="123">
        <v>64</v>
      </c>
    </row>
    <row r="48" spans="1:25" ht="2.1" hidden="1" customHeight="1" thickBot="1">
      <c r="A48" s="43" t="s">
        <v>7</v>
      </c>
      <c r="B48" s="10" t="s">
        <v>15</v>
      </c>
      <c r="C48" s="70">
        <v>2</v>
      </c>
      <c r="D48" s="71">
        <v>3</v>
      </c>
      <c r="E48" s="71">
        <v>4</v>
      </c>
      <c r="F48" s="71">
        <v>5</v>
      </c>
      <c r="G48" s="71">
        <v>6</v>
      </c>
      <c r="H48" s="71">
        <v>7</v>
      </c>
      <c r="I48" s="71">
        <v>8</v>
      </c>
      <c r="J48" s="71">
        <v>9</v>
      </c>
      <c r="K48" s="71">
        <v>10</v>
      </c>
      <c r="L48" s="71">
        <v>11</v>
      </c>
      <c r="M48" s="71">
        <v>12</v>
      </c>
      <c r="N48" s="71">
        <v>13</v>
      </c>
      <c r="O48" s="71">
        <v>14</v>
      </c>
      <c r="P48" s="71">
        <v>15</v>
      </c>
      <c r="Q48" s="71">
        <v>16</v>
      </c>
      <c r="R48" s="71">
        <v>17</v>
      </c>
      <c r="S48" s="71">
        <v>18</v>
      </c>
      <c r="T48" s="71">
        <v>19</v>
      </c>
      <c r="U48" s="71">
        <v>20</v>
      </c>
      <c r="V48" s="71">
        <v>21</v>
      </c>
      <c r="W48" s="71">
        <v>22</v>
      </c>
      <c r="X48" s="71">
        <v>23</v>
      </c>
      <c r="Y48" s="71">
        <v>24</v>
      </c>
    </row>
    <row r="49" spans="1:25" ht="2.1" hidden="1" customHeight="1" thickTop="1">
      <c r="A49" s="42">
        <v>0.1</v>
      </c>
      <c r="B49" s="40">
        <f t="shared" ref="B49:B58" si="4">-LOG(A49)</f>
        <v>1</v>
      </c>
      <c r="C49" s="9">
        <v>0</v>
      </c>
      <c r="D49" s="9">
        <v>1.98</v>
      </c>
      <c r="E49" s="9">
        <v>3.06</v>
      </c>
      <c r="F49" s="9">
        <v>3.96</v>
      </c>
      <c r="G49" s="9">
        <v>4.5599999999999996</v>
      </c>
      <c r="H49" s="9">
        <v>4.9400000000000004</v>
      </c>
      <c r="I49" s="9">
        <v>5.34</v>
      </c>
      <c r="J49" s="9">
        <v>5.74</v>
      </c>
      <c r="K49" s="9">
        <v>6.04</v>
      </c>
      <c r="L49" s="9">
        <v>6.34</v>
      </c>
      <c r="M49" s="9">
        <v>6.84</v>
      </c>
      <c r="N49" s="9">
        <v>7.24</v>
      </c>
      <c r="O49" s="9">
        <v>7.64</v>
      </c>
      <c r="P49" s="9">
        <v>7.94</v>
      </c>
      <c r="Q49" s="9">
        <v>8.24</v>
      </c>
      <c r="R49" s="9">
        <v>8.74</v>
      </c>
      <c r="S49" s="9">
        <v>9.14</v>
      </c>
      <c r="T49" s="9">
        <v>9.32</v>
      </c>
      <c r="U49" s="9">
        <v>9.6199999999999992</v>
      </c>
      <c r="V49" s="9">
        <v>9.82</v>
      </c>
      <c r="W49" s="9">
        <v>10.32</v>
      </c>
      <c r="X49" s="9">
        <v>10.72</v>
      </c>
      <c r="Y49" s="93">
        <v>11.02</v>
      </c>
    </row>
    <row r="50" spans="1:25" ht="2.1" hidden="1" customHeight="1">
      <c r="A50" s="42">
        <v>0.01</v>
      </c>
      <c r="B50" s="40">
        <f t="shared" si="4"/>
        <v>2</v>
      </c>
      <c r="C50" s="14">
        <v>0</v>
      </c>
      <c r="D50" s="9">
        <v>2.1</v>
      </c>
      <c r="E50" s="9">
        <v>3.3</v>
      </c>
      <c r="F50" s="9">
        <v>4.2</v>
      </c>
      <c r="G50" s="9">
        <v>4.8</v>
      </c>
      <c r="H50" s="9">
        <v>5.3</v>
      </c>
      <c r="I50" s="9">
        <v>5.7</v>
      </c>
      <c r="J50" s="9">
        <v>6.1</v>
      </c>
      <c r="K50" s="9">
        <v>6.4</v>
      </c>
      <c r="L50" s="9">
        <v>6.7</v>
      </c>
      <c r="M50" s="9">
        <v>7.2</v>
      </c>
      <c r="N50" s="9">
        <v>7.6</v>
      </c>
      <c r="O50" s="9">
        <v>8</v>
      </c>
      <c r="P50" s="9">
        <v>8.3000000000000007</v>
      </c>
      <c r="Q50" s="9">
        <v>8.6</v>
      </c>
      <c r="R50" s="9">
        <v>9.1</v>
      </c>
      <c r="S50" s="9">
        <v>9.5</v>
      </c>
      <c r="T50" s="9">
        <v>9.8000000000000007</v>
      </c>
      <c r="U50" s="9">
        <v>10.1</v>
      </c>
      <c r="V50" s="9">
        <v>10.3</v>
      </c>
      <c r="W50" s="9">
        <v>10.8</v>
      </c>
      <c r="X50" s="9">
        <v>11.2</v>
      </c>
      <c r="Y50" s="94">
        <v>11.5</v>
      </c>
    </row>
    <row r="51" spans="1:25" ht="2.1" hidden="1" customHeight="1">
      <c r="A51" s="42">
        <v>1E-3</v>
      </c>
      <c r="B51" s="40">
        <f t="shared" si="4"/>
        <v>3</v>
      </c>
      <c r="C51" s="14">
        <v>0</v>
      </c>
      <c r="D51" s="9">
        <v>2.2000000000000002</v>
      </c>
      <c r="E51" s="9">
        <v>3.5</v>
      </c>
      <c r="F51" s="9">
        <v>4.4000000000000004</v>
      </c>
      <c r="G51" s="9">
        <v>5</v>
      </c>
      <c r="H51" s="9">
        <v>5.6</v>
      </c>
      <c r="I51" s="9">
        <v>6</v>
      </c>
      <c r="J51" s="9">
        <v>6.4</v>
      </c>
      <c r="K51" s="9">
        <v>6.7</v>
      </c>
      <c r="L51" s="9">
        <v>7</v>
      </c>
      <c r="M51" s="9">
        <v>7.5</v>
      </c>
      <c r="N51" s="9">
        <v>7.9</v>
      </c>
      <c r="O51" s="9">
        <v>8.3000000000000007</v>
      </c>
      <c r="P51" s="9">
        <v>8.6</v>
      </c>
      <c r="Q51" s="9">
        <v>8.9</v>
      </c>
      <c r="R51" s="9">
        <v>9.4</v>
      </c>
      <c r="S51" s="9">
        <v>9.8000000000000007</v>
      </c>
      <c r="T51" s="9">
        <v>10.199999999999999</v>
      </c>
      <c r="U51" s="9">
        <v>10.5</v>
      </c>
      <c r="V51" s="9">
        <v>10.7</v>
      </c>
      <c r="W51" s="9">
        <v>11.2</v>
      </c>
      <c r="X51" s="9">
        <v>11.6</v>
      </c>
      <c r="Y51" s="94">
        <v>11.9</v>
      </c>
    </row>
    <row r="52" spans="1:25" ht="2.1" hidden="1" customHeight="1">
      <c r="A52" s="42">
        <v>1E-4</v>
      </c>
      <c r="B52" s="40">
        <f t="shared" si="4"/>
        <v>4</v>
      </c>
      <c r="C52" s="14">
        <v>0</v>
      </c>
      <c r="D52" s="9">
        <v>2.2999999999999998</v>
      </c>
      <c r="E52" s="9">
        <v>3.7</v>
      </c>
      <c r="F52" s="9">
        <v>4.5999999999999996</v>
      </c>
      <c r="G52" s="9">
        <v>5.2</v>
      </c>
      <c r="H52" s="9">
        <v>5.8</v>
      </c>
      <c r="I52" s="9">
        <v>6.2</v>
      </c>
      <c r="J52" s="9">
        <v>6.6</v>
      </c>
      <c r="K52" s="9">
        <v>7</v>
      </c>
      <c r="L52" s="9">
        <v>7.3</v>
      </c>
      <c r="M52" s="9">
        <v>7.8</v>
      </c>
      <c r="N52" s="9">
        <v>8.1999999999999993</v>
      </c>
      <c r="O52" s="9">
        <v>8.6</v>
      </c>
      <c r="P52" s="9">
        <v>8.9</v>
      </c>
      <c r="Q52" s="9">
        <v>9.1999999999999993</v>
      </c>
      <c r="R52" s="9">
        <v>9.6999999999999993</v>
      </c>
      <c r="S52" s="9">
        <v>10.1</v>
      </c>
      <c r="T52" s="9">
        <v>10.5</v>
      </c>
      <c r="U52" s="9">
        <v>10.8</v>
      </c>
      <c r="V52" s="9">
        <v>11</v>
      </c>
      <c r="W52" s="9">
        <v>11.6</v>
      </c>
      <c r="X52" s="9">
        <v>12</v>
      </c>
      <c r="Y52" s="94">
        <v>12.3</v>
      </c>
    </row>
    <row r="53" spans="1:25" ht="2.1" hidden="1" customHeight="1">
      <c r="A53" s="42">
        <v>1.0000000000000001E-5</v>
      </c>
      <c r="B53" s="40">
        <f t="shared" si="4"/>
        <v>5</v>
      </c>
      <c r="C53" s="14">
        <v>0</v>
      </c>
      <c r="D53" s="9">
        <v>2.4</v>
      </c>
      <c r="E53" s="9">
        <v>3.8</v>
      </c>
      <c r="F53" s="9">
        <v>4.7</v>
      </c>
      <c r="G53" s="9">
        <v>5.4</v>
      </c>
      <c r="H53" s="9">
        <v>6</v>
      </c>
      <c r="I53" s="9">
        <v>6.4</v>
      </c>
      <c r="J53" s="9">
        <v>6.8</v>
      </c>
      <c r="K53" s="9">
        <v>7.2</v>
      </c>
      <c r="L53" s="9">
        <v>7.5</v>
      </c>
      <c r="M53" s="9">
        <v>8</v>
      </c>
      <c r="N53" s="9">
        <v>8.5</v>
      </c>
      <c r="O53" s="9">
        <v>8.9</v>
      </c>
      <c r="P53" s="9">
        <v>9.1999999999999993</v>
      </c>
      <c r="Q53" s="9">
        <v>9.5</v>
      </c>
      <c r="R53" s="9">
        <v>10</v>
      </c>
      <c r="S53" s="9">
        <v>10.4</v>
      </c>
      <c r="T53" s="9">
        <v>10.8</v>
      </c>
      <c r="U53" s="9">
        <v>11.1</v>
      </c>
      <c r="V53" s="9">
        <v>11.3</v>
      </c>
      <c r="W53" s="9">
        <v>11.9</v>
      </c>
      <c r="X53" s="9">
        <v>12.3</v>
      </c>
      <c r="Y53" s="95">
        <v>12.6</v>
      </c>
    </row>
    <row r="54" spans="1:25" ht="2.1" hidden="1" customHeight="1">
      <c r="A54" s="42">
        <v>9.9999999999999995E-7</v>
      </c>
      <c r="B54" s="40">
        <f t="shared" si="4"/>
        <v>6</v>
      </c>
      <c r="C54" s="14">
        <v>0</v>
      </c>
      <c r="D54" s="9">
        <v>2.5</v>
      </c>
      <c r="E54" s="9">
        <v>3.9</v>
      </c>
      <c r="F54" s="9">
        <v>4.8</v>
      </c>
      <c r="G54" s="9">
        <v>5.5</v>
      </c>
      <c r="H54" s="9">
        <v>6.1</v>
      </c>
      <c r="I54" s="9">
        <v>6.6</v>
      </c>
      <c r="J54" s="9">
        <v>7</v>
      </c>
      <c r="K54" s="9">
        <v>7.4</v>
      </c>
      <c r="L54" s="9">
        <v>7.7</v>
      </c>
      <c r="M54" s="9">
        <v>8.1999999999999993</v>
      </c>
      <c r="N54" s="9">
        <v>8.6999999999999993</v>
      </c>
      <c r="O54" s="9">
        <v>9.1</v>
      </c>
      <c r="P54" s="9">
        <v>9.4</v>
      </c>
      <c r="Q54" s="9">
        <v>9.6999999999999993</v>
      </c>
      <c r="R54" s="9">
        <v>10.199999999999999</v>
      </c>
      <c r="S54" s="9">
        <v>10.6</v>
      </c>
      <c r="T54" s="9">
        <v>11</v>
      </c>
      <c r="U54" s="9">
        <v>11.4</v>
      </c>
      <c r="V54" s="9">
        <v>11.6</v>
      </c>
      <c r="W54" s="9">
        <v>12.2</v>
      </c>
      <c r="X54" s="9">
        <v>12.6</v>
      </c>
      <c r="Y54" s="94">
        <v>12.9</v>
      </c>
    </row>
    <row r="55" spans="1:25" ht="2.1" hidden="1" customHeight="1">
      <c r="A55" s="42">
        <v>9.9999999999999995E-8</v>
      </c>
      <c r="B55" s="40">
        <f t="shared" si="4"/>
        <v>7</v>
      </c>
      <c r="C55" s="14">
        <v>0</v>
      </c>
      <c r="D55" s="14">
        <v>2.5499999999999998</v>
      </c>
      <c r="E55" s="14">
        <v>3.95</v>
      </c>
      <c r="F55" s="14">
        <v>4.8499999999999996</v>
      </c>
      <c r="G55" s="14">
        <v>5.6</v>
      </c>
      <c r="H55" s="14">
        <v>6.2</v>
      </c>
      <c r="I55" s="14">
        <v>6.7</v>
      </c>
      <c r="J55" s="14">
        <v>7.1</v>
      </c>
      <c r="K55" s="14">
        <v>7.5</v>
      </c>
      <c r="L55" s="14">
        <v>7.8</v>
      </c>
      <c r="M55" s="14">
        <v>8.3000000000000007</v>
      </c>
      <c r="N55" s="14">
        <v>8.8000000000000007</v>
      </c>
      <c r="O55" s="14">
        <v>9.1999999999999993</v>
      </c>
      <c r="P55" s="14">
        <v>9.5500000000000007</v>
      </c>
      <c r="Q55" s="14">
        <v>9.85</v>
      </c>
      <c r="R55" s="14">
        <v>10.35</v>
      </c>
      <c r="S55" s="14">
        <v>10.75</v>
      </c>
      <c r="T55" s="14">
        <v>11.15</v>
      </c>
      <c r="U55" s="14">
        <v>11.55</v>
      </c>
      <c r="V55" s="14">
        <v>11.75</v>
      </c>
      <c r="W55" s="14">
        <v>12.35</v>
      </c>
      <c r="X55" s="14">
        <v>12.75</v>
      </c>
      <c r="Y55" s="96">
        <v>13.05</v>
      </c>
    </row>
    <row r="56" spans="1:25" ht="2.1" hidden="1" customHeight="1">
      <c r="A56" s="42">
        <v>1E-8</v>
      </c>
      <c r="B56" s="40">
        <f t="shared" si="4"/>
        <v>8</v>
      </c>
      <c r="C56" s="14">
        <v>0</v>
      </c>
      <c r="D56" s="9">
        <v>2.6</v>
      </c>
      <c r="E56" s="9">
        <v>4</v>
      </c>
      <c r="F56" s="9">
        <v>4.9000000000000004</v>
      </c>
      <c r="G56" s="9">
        <v>5.7</v>
      </c>
      <c r="H56" s="9">
        <v>6.3</v>
      </c>
      <c r="I56" s="9">
        <v>6.8</v>
      </c>
      <c r="J56" s="9">
        <v>7.2</v>
      </c>
      <c r="K56" s="9">
        <v>7.6</v>
      </c>
      <c r="L56" s="9">
        <v>7.9</v>
      </c>
      <c r="M56" s="9">
        <v>8.4</v>
      </c>
      <c r="N56" s="9">
        <v>8.9</v>
      </c>
      <c r="O56" s="9">
        <v>9.3000000000000007</v>
      </c>
      <c r="P56" s="9">
        <v>9.6999999999999993</v>
      </c>
      <c r="Q56" s="9">
        <v>10</v>
      </c>
      <c r="R56" s="9">
        <v>10.5</v>
      </c>
      <c r="S56" s="9">
        <v>10.9</v>
      </c>
      <c r="T56" s="9">
        <v>11.3</v>
      </c>
      <c r="U56" s="9">
        <v>11.7</v>
      </c>
      <c r="V56" s="9">
        <v>11.9</v>
      </c>
      <c r="W56" s="9">
        <v>12.5</v>
      </c>
      <c r="X56" s="9">
        <v>12.9</v>
      </c>
      <c r="Y56" s="94">
        <v>13.2</v>
      </c>
    </row>
    <row r="57" spans="1:25" ht="2.1" hidden="1" customHeight="1">
      <c r="A57" s="42">
        <v>1.0000000000000001E-9</v>
      </c>
      <c r="B57" s="40">
        <f t="shared" si="4"/>
        <v>9</v>
      </c>
      <c r="C57" s="14">
        <v>0</v>
      </c>
      <c r="D57" s="14">
        <v>2.6</v>
      </c>
      <c r="E57" s="14">
        <v>4.05</v>
      </c>
      <c r="F57" s="14">
        <v>5</v>
      </c>
      <c r="G57" s="14">
        <v>5.75</v>
      </c>
      <c r="H57" s="14">
        <v>6.35</v>
      </c>
      <c r="I57" s="14">
        <v>6.9</v>
      </c>
      <c r="J57" s="14">
        <v>7.3</v>
      </c>
      <c r="K57" s="14">
        <v>7.7</v>
      </c>
      <c r="L57" s="14">
        <v>8</v>
      </c>
      <c r="M57" s="14">
        <v>8.5</v>
      </c>
      <c r="N57" s="14">
        <v>9</v>
      </c>
      <c r="O57" s="14">
        <v>9.4</v>
      </c>
      <c r="P57" s="14">
        <v>9.8000000000000007</v>
      </c>
      <c r="Q57" s="14">
        <v>10.1</v>
      </c>
      <c r="R57" s="14">
        <v>10.6</v>
      </c>
      <c r="S57" s="14">
        <v>11</v>
      </c>
      <c r="T57" s="14">
        <v>11.4</v>
      </c>
      <c r="U57" s="14">
        <v>11.8</v>
      </c>
      <c r="V57" s="14">
        <v>12.05</v>
      </c>
      <c r="W57" s="14">
        <v>12.65</v>
      </c>
      <c r="X57" s="14">
        <v>13.05</v>
      </c>
      <c r="Y57" s="96">
        <v>13.35</v>
      </c>
    </row>
    <row r="58" spans="1:25" ht="2.1" hidden="1" customHeight="1" thickBot="1">
      <c r="A58" s="42">
        <v>1E-10</v>
      </c>
      <c r="B58" s="51">
        <f t="shared" si="4"/>
        <v>10</v>
      </c>
      <c r="C58" s="69">
        <v>0</v>
      </c>
      <c r="D58" s="55">
        <v>2.6</v>
      </c>
      <c r="E58" s="55">
        <v>4.0999999999999996</v>
      </c>
      <c r="F58" s="55">
        <v>5.0999999999999996</v>
      </c>
      <c r="G58" s="55">
        <v>5.8</v>
      </c>
      <c r="H58" s="55">
        <v>6.4</v>
      </c>
      <c r="I58" s="55">
        <v>7</v>
      </c>
      <c r="J58" s="55">
        <v>7.4</v>
      </c>
      <c r="K58" s="55">
        <v>7.8</v>
      </c>
      <c r="L58" s="55">
        <v>8.1</v>
      </c>
      <c r="M58" s="55">
        <v>8.6</v>
      </c>
      <c r="N58" s="55">
        <v>9.1</v>
      </c>
      <c r="O58" s="55">
        <v>9.5</v>
      </c>
      <c r="P58" s="55">
        <v>9.9</v>
      </c>
      <c r="Q58" s="55">
        <v>10.199999999999999</v>
      </c>
      <c r="R58" s="55">
        <v>10.7</v>
      </c>
      <c r="S58" s="55">
        <v>11.1</v>
      </c>
      <c r="T58" s="55">
        <v>11.5</v>
      </c>
      <c r="U58" s="55">
        <v>11.9</v>
      </c>
      <c r="V58" s="55">
        <v>12.2</v>
      </c>
      <c r="W58" s="55">
        <v>12.8</v>
      </c>
      <c r="X58" s="55">
        <v>13.2</v>
      </c>
      <c r="Y58" s="97">
        <v>13.5</v>
      </c>
    </row>
    <row r="59" spans="1:25" ht="2.1" hidden="1" customHeight="1" thickTop="1"/>
    <row r="60" spans="1:25" ht="2.1" hidden="1" customHeight="1">
      <c r="A60" s="22"/>
      <c r="B60" s="22"/>
      <c r="E60" s="22" t="s">
        <v>6</v>
      </c>
      <c r="F60" s="22" t="s">
        <v>8</v>
      </c>
    </row>
    <row r="61" spans="1:25" ht="2.1" hidden="1" customHeight="1">
      <c r="A61" s="18"/>
      <c r="B61" s="22"/>
      <c r="C61" s="146"/>
      <c r="D61" s="147"/>
      <c r="E61" s="4">
        <v>1</v>
      </c>
      <c r="F61" s="24">
        <v>2</v>
      </c>
      <c r="G61" s="4">
        <v>1</v>
      </c>
      <c r="J61" s="22" t="s">
        <v>7</v>
      </c>
      <c r="K61" s="37" t="s">
        <v>0</v>
      </c>
    </row>
    <row r="62" spans="1:25" ht="2.1" hidden="1" customHeight="1">
      <c r="E62" s="4">
        <v>2</v>
      </c>
      <c r="F62" s="8">
        <v>3</v>
      </c>
      <c r="G62" s="4">
        <v>2</v>
      </c>
      <c r="J62" s="83">
        <f>-LOG(D95)</f>
        <v>5</v>
      </c>
      <c r="K62" s="22">
        <f>VLOOKUP(J62,B77:B86,1)</f>
        <v>5</v>
      </c>
    </row>
    <row r="63" spans="1:25" ht="2.1" hidden="1" customHeight="1">
      <c r="A63" s="11"/>
      <c r="B63" s="20"/>
      <c r="E63" s="4">
        <v>3</v>
      </c>
      <c r="F63" s="8">
        <v>4</v>
      </c>
      <c r="G63" s="4">
        <v>3</v>
      </c>
      <c r="H63" s="19"/>
      <c r="I63" s="19"/>
      <c r="M63" s="19"/>
      <c r="N63" s="19"/>
    </row>
    <row r="64" spans="1:25" ht="2.1" hidden="1" customHeight="1">
      <c r="A64" s="23" t="s">
        <v>2</v>
      </c>
      <c r="B64" s="37" t="s">
        <v>0</v>
      </c>
      <c r="E64" s="4">
        <v>4</v>
      </c>
      <c r="F64" s="8">
        <v>5</v>
      </c>
      <c r="G64" s="4">
        <v>4</v>
      </c>
      <c r="H64" s="19"/>
      <c r="I64" s="19"/>
      <c r="J64" s="23" t="s">
        <v>2</v>
      </c>
      <c r="K64" s="37" t="s">
        <v>0</v>
      </c>
      <c r="L64" s="22"/>
      <c r="M64" s="19"/>
      <c r="N64" s="19"/>
    </row>
    <row r="65" spans="1:28" ht="2.1" hidden="1" customHeight="1">
      <c r="A65" s="100">
        <v>0.1</v>
      </c>
      <c r="B65" s="19">
        <v>1</v>
      </c>
      <c r="C65" s="100">
        <v>0.1</v>
      </c>
      <c r="E65" s="4">
        <v>5</v>
      </c>
      <c r="F65" s="8">
        <v>6</v>
      </c>
      <c r="G65" s="4">
        <v>5</v>
      </c>
      <c r="J65" s="25">
        <f>B95</f>
        <v>0.1</v>
      </c>
      <c r="K65" s="22">
        <f>VLOOKUP(J65,A65:B73,2)</f>
        <v>1</v>
      </c>
    </row>
    <row r="66" spans="1:28" ht="2.1" hidden="1" customHeight="1">
      <c r="A66" s="100">
        <v>0.2</v>
      </c>
      <c r="B66" s="19">
        <v>2</v>
      </c>
      <c r="C66" s="100">
        <v>0.2</v>
      </c>
      <c r="E66" s="4">
        <v>6</v>
      </c>
      <c r="F66" s="8">
        <v>7</v>
      </c>
      <c r="G66" s="4">
        <v>6</v>
      </c>
      <c r="L66" s="19"/>
    </row>
    <row r="67" spans="1:28" ht="2.1" hidden="1" customHeight="1">
      <c r="A67" s="100">
        <v>0.3</v>
      </c>
      <c r="B67" s="19">
        <v>3</v>
      </c>
      <c r="C67" s="100">
        <v>0.3</v>
      </c>
      <c r="E67" s="4">
        <v>7</v>
      </c>
      <c r="F67" s="8">
        <v>8</v>
      </c>
      <c r="G67" s="4">
        <v>7</v>
      </c>
      <c r="J67" s="23" t="s">
        <v>3</v>
      </c>
      <c r="K67" s="37" t="s">
        <v>1</v>
      </c>
      <c r="L67" s="22"/>
    </row>
    <row r="68" spans="1:28" ht="2.1" hidden="1" customHeight="1">
      <c r="A68" s="100">
        <v>0.5</v>
      </c>
      <c r="B68" s="19">
        <v>4</v>
      </c>
      <c r="C68" s="100">
        <v>0.5</v>
      </c>
      <c r="E68" s="4">
        <v>8</v>
      </c>
      <c r="F68" s="8">
        <v>9</v>
      </c>
      <c r="G68" s="4">
        <v>8</v>
      </c>
      <c r="J68" s="21">
        <f>F95</f>
        <v>1</v>
      </c>
      <c r="K68" s="22">
        <f>VLOOKUP(J68,E61:F83,2)</f>
        <v>2</v>
      </c>
    </row>
    <row r="69" spans="1:28" ht="2.1" hidden="1" customHeight="1">
      <c r="A69" s="100">
        <v>0.7</v>
      </c>
      <c r="B69" s="19">
        <v>5</v>
      </c>
      <c r="C69" s="100">
        <v>0.7</v>
      </c>
      <c r="E69" s="4">
        <v>9</v>
      </c>
      <c r="F69" s="8">
        <v>10</v>
      </c>
      <c r="G69" s="4">
        <v>9</v>
      </c>
      <c r="J69" s="21"/>
      <c r="K69" s="22"/>
    </row>
    <row r="70" spans="1:28" ht="2.1" hidden="1" customHeight="1">
      <c r="A70" s="100">
        <v>0.8</v>
      </c>
      <c r="B70" s="19">
        <v>6</v>
      </c>
      <c r="C70" s="100">
        <v>0.8</v>
      </c>
      <c r="E70" s="4">
        <v>10</v>
      </c>
      <c r="F70" s="8">
        <v>11</v>
      </c>
      <c r="G70" s="4">
        <v>10</v>
      </c>
      <c r="I70" s="20"/>
      <c r="J70" s="23"/>
      <c r="K70" s="37"/>
      <c r="L70" s="22"/>
      <c r="M70" s="20"/>
      <c r="Q70" s="22" t="s">
        <v>33</v>
      </c>
      <c r="W70" s="22" t="s">
        <v>34</v>
      </c>
    </row>
    <row r="71" spans="1:28" ht="2.1" hidden="1" customHeight="1">
      <c r="A71" s="100">
        <v>0.9</v>
      </c>
      <c r="B71" s="19">
        <v>7</v>
      </c>
      <c r="C71" s="100">
        <v>0.9</v>
      </c>
      <c r="E71" s="4">
        <v>12</v>
      </c>
      <c r="F71" s="8">
        <v>12</v>
      </c>
      <c r="G71" s="4">
        <v>12</v>
      </c>
      <c r="I71" s="20"/>
      <c r="J71" s="21"/>
      <c r="K71" s="22"/>
      <c r="M71" s="20"/>
      <c r="AA71" s="20"/>
      <c r="AB71" s="20"/>
    </row>
    <row r="72" spans="1:28" ht="2.1" hidden="1" customHeight="1">
      <c r="A72" s="100">
        <v>0.95</v>
      </c>
      <c r="B72" s="19">
        <v>8</v>
      </c>
      <c r="C72" s="100">
        <v>0.95</v>
      </c>
      <c r="E72" s="4">
        <v>14</v>
      </c>
      <c r="F72" s="8">
        <v>13</v>
      </c>
      <c r="G72" s="4">
        <v>14</v>
      </c>
      <c r="I72" s="20"/>
      <c r="J72" s="88"/>
      <c r="K72" s="88"/>
      <c r="L72" s="88"/>
      <c r="M72" s="88"/>
      <c r="O72" s="27"/>
      <c r="P72" s="34">
        <f>VLOOKUP($K$68,$F$61:$G$85,2)</f>
        <v>1</v>
      </c>
      <c r="Q72" s="34"/>
      <c r="R72" s="34">
        <f>VLOOKUP($K$68+1,$F$61:$G$85,2)</f>
        <v>2</v>
      </c>
      <c r="S72" s="35"/>
      <c r="U72" s="27"/>
      <c r="V72" s="34">
        <f>VLOOKUP($K$68,$F$61:$G$85,2)</f>
        <v>1</v>
      </c>
      <c r="W72" s="34"/>
      <c r="X72" s="34">
        <f>VLOOKUP($K$68+1,$F$61:$G$85,2)</f>
        <v>2</v>
      </c>
      <c r="Y72" s="35"/>
      <c r="AA72" s="20"/>
      <c r="AB72" s="20"/>
    </row>
    <row r="73" spans="1:28" ht="2.1" hidden="1" customHeight="1">
      <c r="A73" s="126">
        <v>0.99000999999999995</v>
      </c>
      <c r="B73" s="19">
        <v>9</v>
      </c>
      <c r="C73" s="100">
        <v>0.99</v>
      </c>
      <c r="E73" s="4">
        <v>16</v>
      </c>
      <c r="F73" s="8">
        <v>14</v>
      </c>
      <c r="G73" s="4">
        <v>16</v>
      </c>
      <c r="I73" s="89"/>
      <c r="J73" s="141"/>
      <c r="K73" s="141"/>
      <c r="L73" s="20"/>
      <c r="M73" s="20"/>
      <c r="O73" s="36">
        <f>VLOOKUP($K$65,$B$65:$C$73,2)</f>
        <v>0.1</v>
      </c>
      <c r="P73" s="141">
        <f>VLOOKUP($K$65,$B$21:$Y$29,$K$68)</f>
        <v>2.2999999999999998</v>
      </c>
      <c r="Q73" s="141"/>
      <c r="R73" s="141">
        <f>VLOOKUP($K$65,$B$21:$Y$29,$K$68+1)</f>
        <v>3.89</v>
      </c>
      <c r="S73" s="142"/>
      <c r="U73" s="36">
        <f>VLOOKUP($K$65,$B$65:$C$73,2)</f>
        <v>0.1</v>
      </c>
      <c r="V73" s="141">
        <f>VLOOKUP($K$65,$B$35:$Y$43,$K$68)</f>
        <v>3.89</v>
      </c>
      <c r="W73" s="141"/>
      <c r="X73" s="141">
        <f>VLOOKUP($K$65,$B$35:$Y$43,$K$68+1)</f>
        <v>0</v>
      </c>
      <c r="Y73" s="142"/>
      <c r="AA73" s="133"/>
      <c r="AB73" s="133"/>
    </row>
    <row r="74" spans="1:28" ht="2.1" hidden="1" customHeight="1">
      <c r="A74" s="19"/>
      <c r="B74" s="19"/>
      <c r="C74" s="19"/>
      <c r="E74" s="4">
        <v>18</v>
      </c>
      <c r="F74" s="8">
        <v>15</v>
      </c>
      <c r="G74" s="4">
        <v>18</v>
      </c>
      <c r="I74" s="90"/>
      <c r="J74" s="143"/>
      <c r="K74" s="143"/>
      <c r="L74" s="20"/>
      <c r="M74" s="20"/>
      <c r="O74" s="28"/>
      <c r="P74" s="143">
        <f>(P75-P73)*($J$65-$O$73)/($O$75-$O$73)+P73</f>
        <v>2.2999999999999998</v>
      </c>
      <c r="Q74" s="143"/>
      <c r="R74" s="143">
        <f>(R75-R73)*($J$65-$O$73)/($O$75-$O$73)+R73</f>
        <v>3.89</v>
      </c>
      <c r="S74" s="144"/>
      <c r="U74" s="28"/>
      <c r="V74" s="143">
        <f>(V75-V73)*($J$65-$O$73)/($O$75-$O$73)+V73</f>
        <v>3.89</v>
      </c>
      <c r="W74" s="143"/>
      <c r="X74" s="143">
        <f>(X75-X73)*($J$65-$O$73)/($O$75-$O$73)+X73</f>
        <v>0</v>
      </c>
      <c r="Y74" s="144"/>
      <c r="AA74" s="133"/>
      <c r="AB74" s="133"/>
    </row>
    <row r="75" spans="1:28" ht="2.1" hidden="1" customHeight="1">
      <c r="A75" s="84"/>
      <c r="B75" s="19"/>
      <c r="C75" s="19"/>
      <c r="E75" s="4">
        <v>20</v>
      </c>
      <c r="F75" s="8">
        <v>16</v>
      </c>
      <c r="G75" s="4">
        <v>20</v>
      </c>
      <c r="I75" s="90"/>
      <c r="J75" s="141"/>
      <c r="K75" s="141"/>
      <c r="L75" s="100"/>
      <c r="M75" s="100"/>
      <c r="O75" s="36">
        <f>VLOOKUP($K$65+1,$B$65:$C$73,2)</f>
        <v>0.2</v>
      </c>
      <c r="P75" s="141">
        <f>VLOOKUP($K$65+1,$B$21:$Y$29,$K$68)</f>
        <v>1.61</v>
      </c>
      <c r="Q75" s="141"/>
      <c r="R75" s="141">
        <f>VLOOKUP($K$65+1,$B$21:$Y$29,$K$68+1)</f>
        <v>2.99</v>
      </c>
      <c r="S75" s="142"/>
      <c r="U75" s="36">
        <f>VLOOKUP($K$65+1,$B$65:$C$73,2)</f>
        <v>0.2</v>
      </c>
      <c r="V75" s="141">
        <f>VLOOKUP($K$65+1,$B$35:$Y$43,$K$68)</f>
        <v>2.99</v>
      </c>
      <c r="W75" s="141"/>
      <c r="X75" s="141">
        <f>VLOOKUP($K$65+1,$B$35:$Y$43,$K$68+1)</f>
        <v>5.51</v>
      </c>
      <c r="Y75" s="142"/>
      <c r="AA75" s="20"/>
      <c r="AB75" s="20"/>
    </row>
    <row r="76" spans="1:28" ht="2.1" hidden="1" customHeight="1">
      <c r="A76" s="22" t="s">
        <v>7</v>
      </c>
      <c r="B76" s="37" t="s">
        <v>0</v>
      </c>
      <c r="E76" s="4">
        <v>24</v>
      </c>
      <c r="F76" s="8">
        <v>17</v>
      </c>
      <c r="G76" s="4">
        <v>24</v>
      </c>
      <c r="I76" s="20"/>
      <c r="J76" s="20"/>
      <c r="K76" s="20"/>
      <c r="L76" s="131"/>
      <c r="M76" s="131"/>
      <c r="O76" s="29"/>
      <c r="P76" s="20"/>
      <c r="Q76" s="20"/>
      <c r="R76" s="20"/>
      <c r="S76" s="30"/>
      <c r="U76" s="29"/>
      <c r="V76" s="20"/>
      <c r="W76" s="20"/>
      <c r="X76" s="20"/>
      <c r="Y76" s="30"/>
      <c r="AA76" s="20"/>
      <c r="AB76" s="20"/>
    </row>
    <row r="77" spans="1:28" ht="2.1" hidden="1" customHeight="1">
      <c r="A77" s="26">
        <v>0.1</v>
      </c>
      <c r="B77" s="20">
        <f t="shared" ref="B77:B86" si="5">-LOG(A77)</f>
        <v>1</v>
      </c>
      <c r="E77" s="4">
        <v>28</v>
      </c>
      <c r="F77" s="8">
        <v>18</v>
      </c>
      <c r="G77" s="4">
        <v>28</v>
      </c>
      <c r="I77" s="20"/>
      <c r="J77" s="20"/>
      <c r="K77" s="141"/>
      <c r="L77" s="141"/>
      <c r="M77" s="20"/>
      <c r="O77" s="31"/>
      <c r="P77" s="32"/>
      <c r="Q77" s="152">
        <f>(R74-P74)*($J$68-P72)/(R72-P72)+P74</f>
        <v>2.2999999999999998</v>
      </c>
      <c r="R77" s="152"/>
      <c r="S77" s="33"/>
      <c r="U77" s="31"/>
      <c r="V77" s="32"/>
      <c r="W77" s="152">
        <f>(X74-V74)*($J$68-V72)/(X72-V72)+V74</f>
        <v>3.89</v>
      </c>
      <c r="X77" s="152"/>
      <c r="Y77" s="33"/>
      <c r="AA77" s="20"/>
      <c r="AB77" s="20"/>
    </row>
    <row r="78" spans="1:28" ht="2.1" hidden="1" customHeight="1">
      <c r="A78" s="26">
        <v>0.01</v>
      </c>
      <c r="B78" s="20">
        <f t="shared" si="5"/>
        <v>2</v>
      </c>
      <c r="E78" s="4">
        <v>32</v>
      </c>
      <c r="F78" s="8">
        <v>19</v>
      </c>
      <c r="G78" s="4">
        <v>32</v>
      </c>
      <c r="I78" s="20"/>
      <c r="J78" s="20"/>
      <c r="K78" s="20"/>
      <c r="L78" s="20"/>
      <c r="M78" s="20"/>
      <c r="O78" s="20"/>
      <c r="P78" s="20"/>
      <c r="Q78" s="82"/>
      <c r="R78" s="82"/>
      <c r="S78" s="20"/>
      <c r="U78" s="20"/>
      <c r="V78" s="20"/>
      <c r="W78" s="82"/>
      <c r="X78" s="82"/>
      <c r="Y78" s="20"/>
      <c r="AA78" s="20"/>
      <c r="AB78" s="20"/>
    </row>
    <row r="79" spans="1:28" ht="2.1" hidden="1" customHeight="1">
      <c r="A79" s="26">
        <v>1E-3</v>
      </c>
      <c r="B79" s="20">
        <f t="shared" si="5"/>
        <v>3</v>
      </c>
      <c r="E79" s="4">
        <v>36</v>
      </c>
      <c r="F79" s="8">
        <v>20</v>
      </c>
      <c r="G79" s="4">
        <v>36</v>
      </c>
      <c r="I79" s="20"/>
      <c r="J79" s="20"/>
      <c r="K79" s="20"/>
      <c r="L79" s="20"/>
      <c r="M79" s="20"/>
      <c r="Q79" s="98" t="s">
        <v>35</v>
      </c>
      <c r="W79" s="98"/>
      <c r="AA79" s="20"/>
      <c r="AB79" s="20"/>
    </row>
    <row r="80" spans="1:28" ht="2.1" hidden="1" customHeight="1">
      <c r="A80" s="26">
        <v>1E-4</v>
      </c>
      <c r="B80" s="20">
        <f t="shared" si="5"/>
        <v>4</v>
      </c>
      <c r="E80" s="4">
        <v>40</v>
      </c>
      <c r="F80" s="8">
        <v>21</v>
      </c>
      <c r="G80" s="4">
        <v>40</v>
      </c>
      <c r="I80" s="20"/>
      <c r="J80" s="88"/>
      <c r="K80" s="88"/>
      <c r="L80" s="88"/>
      <c r="M80" s="88"/>
      <c r="AA80" s="20"/>
      <c r="AB80" s="20"/>
    </row>
    <row r="81" spans="1:28" ht="2.1" hidden="1" customHeight="1">
      <c r="A81" s="26">
        <v>1.0000000000000001E-5</v>
      </c>
      <c r="B81" s="20">
        <f t="shared" si="5"/>
        <v>5</v>
      </c>
      <c r="E81" s="4">
        <v>48</v>
      </c>
      <c r="F81" s="8">
        <v>22</v>
      </c>
      <c r="G81" s="4">
        <v>48</v>
      </c>
      <c r="I81" s="89"/>
      <c r="J81" s="141"/>
      <c r="K81" s="141"/>
      <c r="L81" s="141"/>
      <c r="M81" s="141"/>
      <c r="O81" s="27"/>
      <c r="P81" s="34">
        <f>VLOOKUP($K$68,$F$61:$G$85,2)</f>
        <v>1</v>
      </c>
      <c r="Q81" s="34"/>
      <c r="R81" s="34">
        <f>VLOOKUP($K$68+1,$F$61:$G$85,2)</f>
        <v>2</v>
      </c>
      <c r="S81" s="35"/>
      <c r="U81" s="20"/>
      <c r="V81" s="88"/>
      <c r="W81" s="88"/>
      <c r="X81" s="88"/>
      <c r="Y81" s="88"/>
      <c r="AA81" s="20"/>
      <c r="AB81" s="20"/>
    </row>
    <row r="82" spans="1:28" ht="2.1" hidden="1" customHeight="1">
      <c r="A82" s="26">
        <v>9.9999999999999995E-7</v>
      </c>
      <c r="B82" s="20">
        <f t="shared" si="5"/>
        <v>6</v>
      </c>
      <c r="E82" s="4">
        <v>56</v>
      </c>
      <c r="F82" s="8">
        <v>23</v>
      </c>
      <c r="G82" s="4">
        <v>56</v>
      </c>
      <c r="I82" s="90"/>
      <c r="J82" s="143"/>
      <c r="K82" s="143"/>
      <c r="L82" s="132"/>
      <c r="M82" s="132"/>
      <c r="O82" s="36">
        <f>$K$62</f>
        <v>5</v>
      </c>
      <c r="P82" s="141">
        <f>VLOOKUP($K$62,$B$6:$Y$15,$K$68)</f>
        <v>11.5</v>
      </c>
      <c r="Q82" s="141"/>
      <c r="R82" s="141">
        <f>VLOOKUP($K$62,$B$6:$Y$15,$K$68+1)</f>
        <v>14.2</v>
      </c>
      <c r="S82" s="142"/>
      <c r="U82" s="89"/>
      <c r="V82" s="141"/>
      <c r="W82" s="141"/>
      <c r="X82" s="141"/>
      <c r="Y82" s="141"/>
      <c r="AA82" s="134"/>
      <c r="AB82" s="134"/>
    </row>
    <row r="83" spans="1:28" ht="2.1" hidden="1" customHeight="1">
      <c r="A83" s="26">
        <v>9.9999999999999995E-8</v>
      </c>
      <c r="B83" s="20">
        <f t="shared" si="5"/>
        <v>7</v>
      </c>
      <c r="E83" s="4">
        <v>64.001000000000005</v>
      </c>
      <c r="F83" s="8">
        <v>24</v>
      </c>
      <c r="G83" s="4">
        <v>64</v>
      </c>
      <c r="I83" s="90"/>
      <c r="J83" s="141"/>
      <c r="K83" s="141"/>
      <c r="L83" s="132"/>
      <c r="M83" s="132"/>
      <c r="O83" s="28"/>
      <c r="P83" s="143">
        <f>(P84-P82)*($J$62-$O$82)/($O$84-$O$82)+P82</f>
        <v>11.5</v>
      </c>
      <c r="Q83" s="143"/>
      <c r="R83" s="143">
        <f>(R84-R82)*($J$62-$O$82)/($O$84-$O$82)+R82</f>
        <v>14.2</v>
      </c>
      <c r="S83" s="144"/>
      <c r="U83" s="90"/>
      <c r="V83" s="143"/>
      <c r="W83" s="143"/>
      <c r="X83" s="143"/>
      <c r="Y83" s="143"/>
      <c r="AA83" s="134"/>
      <c r="AB83" s="134"/>
    </row>
    <row r="84" spans="1:28" ht="2.1" hidden="1" customHeight="1">
      <c r="A84" s="26">
        <v>1E-8</v>
      </c>
      <c r="B84" s="20">
        <f t="shared" si="5"/>
        <v>8</v>
      </c>
      <c r="E84" s="121"/>
      <c r="F84" s="121"/>
      <c r="G84" s="121"/>
      <c r="I84" s="20"/>
      <c r="J84" s="20"/>
      <c r="K84" s="20"/>
      <c r="L84" s="20"/>
      <c r="M84" s="20"/>
      <c r="O84" s="28">
        <f>$K$62+1</f>
        <v>6</v>
      </c>
      <c r="P84" s="141">
        <f>VLOOKUP($K$62+1,$B$6:$Y$15,$K$68)</f>
        <v>13.8</v>
      </c>
      <c r="Q84" s="141"/>
      <c r="R84" s="141">
        <f>VLOOKUP($K$62+1,$B$6:$Y$15,$K$68+1)</f>
        <v>16.7</v>
      </c>
      <c r="S84" s="142"/>
      <c r="U84" s="90"/>
      <c r="V84" s="141"/>
      <c r="W84" s="141"/>
      <c r="X84" s="141"/>
      <c r="Y84" s="141"/>
    </row>
    <row r="85" spans="1:28" ht="2.1" hidden="1" customHeight="1">
      <c r="A85" s="26">
        <v>1.0000000000000001E-9</v>
      </c>
      <c r="B85" s="20">
        <f t="shared" si="5"/>
        <v>9</v>
      </c>
      <c r="E85" s="122"/>
      <c r="F85" s="122"/>
      <c r="G85" s="122"/>
      <c r="I85" s="20"/>
      <c r="J85" s="20"/>
      <c r="K85" s="141"/>
      <c r="L85" s="141"/>
      <c r="M85" s="20"/>
      <c r="O85" s="29"/>
      <c r="P85" s="20"/>
      <c r="Q85" s="20"/>
      <c r="R85" s="20"/>
      <c r="S85" s="30"/>
      <c r="U85" s="20"/>
      <c r="V85" s="20"/>
      <c r="W85" s="20"/>
      <c r="X85" s="20"/>
      <c r="Y85" s="20"/>
    </row>
    <row r="86" spans="1:28" ht="2.1" hidden="1" customHeight="1">
      <c r="A86" s="26">
        <v>9.9989999999999995E-11</v>
      </c>
      <c r="B86" s="20">
        <f t="shared" si="5"/>
        <v>10.000043431619808</v>
      </c>
      <c r="I86" s="20"/>
      <c r="J86" s="20"/>
      <c r="K86" s="20"/>
      <c r="L86" s="20"/>
      <c r="M86" s="20"/>
      <c r="O86" s="31"/>
      <c r="P86" s="32"/>
      <c r="Q86" s="152">
        <f>(R83-P83)*($J$68-P81)/(R81-P81)+P83</f>
        <v>11.5</v>
      </c>
      <c r="R86" s="152"/>
      <c r="S86" s="33"/>
      <c r="U86" s="20"/>
      <c r="V86" s="20"/>
      <c r="W86" s="153"/>
      <c r="X86" s="153"/>
      <c r="Y86" s="20"/>
    </row>
    <row r="87" spans="1:28" ht="2.1" hidden="1" customHeight="1">
      <c r="A87" s="26"/>
      <c r="B87" s="20"/>
    </row>
    <row r="88" spans="1:28" ht="2.1" hidden="1" customHeight="1">
      <c r="B88" s="20"/>
    </row>
    <row r="89" spans="1:28" ht="2.1" hidden="1" customHeight="1">
      <c r="B89" s="20"/>
    </row>
    <row r="90" spans="1:28" ht="2.1" hidden="1" customHeight="1">
      <c r="B90" s="20"/>
    </row>
    <row r="91" spans="1:28" s="73" customFormat="1" ht="20.100000000000001" hidden="1" customHeight="1">
      <c r="B91" s="1"/>
      <c r="C91" s="1"/>
      <c r="D91" s="1"/>
      <c r="E91" s="1"/>
      <c r="F91" s="1"/>
      <c r="G91" s="1"/>
      <c r="H91" s="1"/>
      <c r="I91" s="1"/>
      <c r="O91" s="78"/>
      <c r="P91" s="78"/>
    </row>
    <row r="92" spans="1:28" s="73" customFormat="1" ht="20.100000000000001" customHeight="1" thickBot="1">
      <c r="B92" s="1"/>
      <c r="C92" s="1"/>
      <c r="D92" s="1"/>
      <c r="E92" s="1"/>
      <c r="F92" s="1"/>
      <c r="G92" s="1"/>
      <c r="H92" s="1"/>
      <c r="I92" s="1"/>
      <c r="O92" s="78"/>
      <c r="P92" s="78"/>
    </row>
    <row r="93" spans="1:28" s="73" customFormat="1" ht="20.100000000000001" customHeight="1" thickTop="1" thickBot="1">
      <c r="B93" s="148" t="s">
        <v>2</v>
      </c>
      <c r="C93" s="148"/>
      <c r="D93" s="148" t="s">
        <v>7</v>
      </c>
      <c r="E93" s="148"/>
      <c r="F93" s="148" t="s">
        <v>38</v>
      </c>
      <c r="G93" s="148"/>
      <c r="H93" s="154"/>
      <c r="I93" s="155"/>
      <c r="M93" s="74"/>
      <c r="N93" s="74"/>
      <c r="P93" s="130"/>
      <c r="Q93" s="129" t="s">
        <v>17</v>
      </c>
      <c r="R93" s="76"/>
      <c r="S93" s="76"/>
      <c r="T93" s="77"/>
    </row>
    <row r="94" spans="1:28" s="73" customFormat="1" ht="20.100000000000001" customHeight="1" thickTop="1" thickBot="1">
      <c r="B94" s="74"/>
      <c r="C94" s="74"/>
      <c r="D94" s="74"/>
      <c r="E94" s="74"/>
      <c r="F94" s="74"/>
      <c r="G94" s="74"/>
      <c r="H94" s="81"/>
      <c r="I94" s="81"/>
      <c r="M94" s="74"/>
      <c r="N94" s="74"/>
      <c r="O94" s="79"/>
      <c r="P94" s="81"/>
      <c r="Q94" s="80"/>
      <c r="R94" s="81"/>
      <c r="S94" s="74"/>
      <c r="T94" s="74"/>
    </row>
    <row r="95" spans="1:28" s="73" customFormat="1" ht="19.5" customHeight="1" thickTop="1" thickBot="1">
      <c r="B95" s="149">
        <v>0.1</v>
      </c>
      <c r="C95" s="149"/>
      <c r="D95" s="150">
        <v>1.0000000000000001E-5</v>
      </c>
      <c r="E95" s="151"/>
      <c r="F95" s="151">
        <v>1</v>
      </c>
      <c r="G95" s="151"/>
      <c r="H95" s="156"/>
      <c r="I95" s="157"/>
      <c r="J95" s="135"/>
      <c r="K95" s="135"/>
      <c r="L95" s="135"/>
      <c r="M95" s="135"/>
      <c r="N95" s="135"/>
      <c r="R95" s="139" t="s">
        <v>20</v>
      </c>
      <c r="S95" s="140"/>
      <c r="T95" s="74"/>
      <c r="U95" s="155"/>
      <c r="V95" s="155"/>
      <c r="W95" s="136"/>
      <c r="X95" s="155"/>
      <c r="Y95" s="155"/>
    </row>
    <row r="96" spans="1:28" s="73" customFormat="1" ht="20.100000000000001" customHeight="1" thickBot="1">
      <c r="R96" s="137">
        <f>10*LOG(Q86/Q77-1)</f>
        <v>6.0205999132796242</v>
      </c>
      <c r="S96" s="138"/>
      <c r="T96" s="74"/>
      <c r="U96" s="158"/>
      <c r="V96" s="158"/>
      <c r="W96" s="136"/>
      <c r="X96" s="158"/>
      <c r="Y96" s="158"/>
    </row>
    <row r="97" spans="2:28" s="73" customFormat="1" ht="20.100000000000001" customHeight="1" thickTop="1">
      <c r="O97" s="78"/>
      <c r="R97" s="78" t="s">
        <v>21</v>
      </c>
    </row>
    <row r="98" spans="2:28" s="73" customFormat="1" ht="20.100000000000001" customHeight="1" thickBot="1"/>
    <row r="99" spans="2:28" s="73" customFormat="1" ht="19.5" customHeight="1" thickTop="1" thickBot="1">
      <c r="P99" s="130"/>
      <c r="Q99" s="129" t="s">
        <v>18</v>
      </c>
      <c r="R99" s="76"/>
      <c r="S99" s="76"/>
      <c r="T99" s="77"/>
    </row>
    <row r="100" spans="2:28" s="73" customFormat="1" ht="20.100000000000001" customHeight="1" thickTop="1" thickBot="1">
      <c r="M100" s="74"/>
      <c r="N100" s="74"/>
      <c r="S100" s="74"/>
      <c r="T100" s="74"/>
      <c r="V100" s="74"/>
      <c r="W100" s="74"/>
    </row>
    <row r="101" spans="2:28" s="73" customFormat="1" ht="20.100000000000001" customHeight="1" thickTop="1">
      <c r="R101" s="139" t="s">
        <v>20</v>
      </c>
      <c r="S101" s="140"/>
      <c r="T101" s="74"/>
      <c r="U101" s="155"/>
      <c r="V101" s="155"/>
      <c r="W101" s="81"/>
      <c r="X101" s="155"/>
      <c r="Y101" s="155"/>
      <c r="Z101" s="136"/>
      <c r="AA101" s="155"/>
      <c r="AB101" s="155"/>
    </row>
    <row r="102" spans="2:28" s="73" customFormat="1" ht="20.100000000000001" customHeight="1" thickBot="1">
      <c r="R102" s="137">
        <f>10*LOG(Q86*2/W77-1)</f>
        <v>6.9131108572930513</v>
      </c>
      <c r="S102" s="138"/>
      <c r="T102" s="74"/>
      <c r="U102" s="158"/>
      <c r="V102" s="158"/>
      <c r="W102" s="81"/>
      <c r="X102" s="158"/>
      <c r="Y102" s="158"/>
      <c r="Z102" s="136"/>
      <c r="AA102" s="158"/>
      <c r="AB102" s="158"/>
    </row>
    <row r="103" spans="2:28" s="73" customFormat="1" ht="20.100000000000001" customHeight="1" thickTop="1">
      <c r="Q103" s="78"/>
      <c r="R103" s="78" t="s">
        <v>21</v>
      </c>
    </row>
    <row r="104" spans="2:28" s="73" customFormat="1" ht="20.100000000000001" customHeight="1"/>
    <row r="105" spans="2:28" s="73" customFormat="1" ht="20.100000000000001" customHeight="1"/>
    <row r="106" spans="2:28" s="73" customFormat="1" ht="20.100000000000001" customHeight="1"/>
    <row r="107" spans="2:28" s="73" customFormat="1" ht="20.100000000000001" customHeight="1"/>
    <row r="108" spans="2:28" ht="20.100000000000001" customHeight="1">
      <c r="B108" s="73"/>
      <c r="C108" s="73"/>
      <c r="D108" s="73"/>
      <c r="E108" s="73"/>
      <c r="F108" s="73"/>
      <c r="G108" s="73"/>
      <c r="H108" s="73"/>
      <c r="I108" s="73"/>
    </row>
    <row r="109" spans="2:28" ht="20.100000000000001" customHeight="1"/>
    <row r="110" spans="2:28" ht="20.100000000000001" customHeight="1"/>
    <row r="111" spans="2:28" ht="20.100000000000001" customHeight="1"/>
  </sheetData>
  <sheetProtection password="9CFF" sheet="1" objects="1" scenarios="1"/>
  <mergeCells count="60">
    <mergeCell ref="R102:S102"/>
    <mergeCell ref="U102:V102"/>
    <mergeCell ref="X102:Y102"/>
    <mergeCell ref="AA102:AB102"/>
    <mergeCell ref="R101:S101"/>
    <mergeCell ref="U101:V101"/>
    <mergeCell ref="X101:Y101"/>
    <mergeCell ref="AA101:AB101"/>
    <mergeCell ref="R96:S96"/>
    <mergeCell ref="U96:V96"/>
    <mergeCell ref="X96:Y96"/>
    <mergeCell ref="R95:S95"/>
    <mergeCell ref="U95:V95"/>
    <mergeCell ref="X95:Y95"/>
    <mergeCell ref="B95:C95"/>
    <mergeCell ref="D95:E95"/>
    <mergeCell ref="F95:G95"/>
    <mergeCell ref="H95:I95"/>
    <mergeCell ref="K85:L85"/>
    <mergeCell ref="Q86:R86"/>
    <mergeCell ref="W86:X86"/>
    <mergeCell ref="B93:C93"/>
    <mergeCell ref="D93:E93"/>
    <mergeCell ref="F93:G93"/>
    <mergeCell ref="H93:I93"/>
    <mergeCell ref="P84:Q84"/>
    <mergeCell ref="R84:S84"/>
    <mergeCell ref="V84:W84"/>
    <mergeCell ref="X84:Y84"/>
    <mergeCell ref="R82:S82"/>
    <mergeCell ref="V82:W82"/>
    <mergeCell ref="X82:Y82"/>
    <mergeCell ref="J83:K83"/>
    <mergeCell ref="P83:Q83"/>
    <mergeCell ref="R83:S83"/>
    <mergeCell ref="V83:W83"/>
    <mergeCell ref="X83:Y83"/>
    <mergeCell ref="J81:K81"/>
    <mergeCell ref="L81:M81"/>
    <mergeCell ref="J82:K82"/>
    <mergeCell ref="P82:Q82"/>
    <mergeCell ref="X75:Y75"/>
    <mergeCell ref="K77:L77"/>
    <mergeCell ref="Q77:R77"/>
    <mergeCell ref="W77:X77"/>
    <mergeCell ref="J75:K75"/>
    <mergeCell ref="P75:Q75"/>
    <mergeCell ref="X73:Y73"/>
    <mergeCell ref="J74:K74"/>
    <mergeCell ref="P74:Q74"/>
    <mergeCell ref="R74:S74"/>
    <mergeCell ref="V74:W74"/>
    <mergeCell ref="X74:Y74"/>
    <mergeCell ref="C61:D61"/>
    <mergeCell ref="J73:K73"/>
    <mergeCell ref="P73:Q73"/>
    <mergeCell ref="R73:S73"/>
    <mergeCell ref="R75:S75"/>
    <mergeCell ref="V75:W75"/>
    <mergeCell ref="V73:W73"/>
  </mergeCells>
  <phoneticPr fontId="0" type="noConversion"/>
  <printOptions horizontalCentered="1" verticalCentered="1"/>
  <pageMargins left="0.78740157480314965" right="0.78740157480314965" top="0.98425196850393704" bottom="0.51" header="0.51181102362204722" footer="0.51181102362204722"/>
  <pageSetup paperSize="9" scale="120" orientation="landscape" horizontalDpi="4294967294" r:id="rId1"/>
  <headerFooter alignWithMargins="0">
    <oddHeader>&amp;L&amp;F&amp;C&amp;A&amp;R&amp;D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109"/>
  <sheetViews>
    <sheetView showGridLines="0" showRowColHeaders="0" tabSelected="1" topLeftCell="A90" workbookViewId="0">
      <selection activeCell="J115" sqref="J115"/>
    </sheetView>
  </sheetViews>
  <sheetFormatPr baseColWidth="10" defaultColWidth="5" defaultRowHeight="12"/>
  <cols>
    <col min="1" max="1" width="8" style="1" customWidth="1"/>
    <col min="2" max="25" width="4.85546875" style="1" customWidth="1"/>
    <col min="26" max="16384" width="5" style="1"/>
  </cols>
  <sheetData>
    <row r="1" spans="1:25" ht="2.1" hidden="1" customHeight="1"/>
    <row r="2" spans="1:25" ht="2.1" hidden="1" customHeight="1">
      <c r="C2" s="2"/>
      <c r="I2" s="1" t="s">
        <v>23</v>
      </c>
    </row>
    <row r="3" spans="1:25" ht="2.1" hidden="1" customHeight="1">
      <c r="B3" s="3"/>
    </row>
    <row r="4" spans="1:25" ht="2.1" hidden="1" customHeight="1">
      <c r="A4" s="4" t="s">
        <v>6</v>
      </c>
      <c r="C4" s="87">
        <v>1</v>
      </c>
      <c r="D4" s="124">
        <v>2</v>
      </c>
      <c r="E4" s="124">
        <v>3</v>
      </c>
      <c r="F4" s="124">
        <v>4</v>
      </c>
      <c r="G4" s="124">
        <v>5</v>
      </c>
      <c r="H4" s="124">
        <v>6</v>
      </c>
      <c r="I4" s="124">
        <v>7</v>
      </c>
      <c r="J4" s="124">
        <v>8</v>
      </c>
      <c r="K4" s="124">
        <v>9</v>
      </c>
      <c r="L4" s="124">
        <v>10</v>
      </c>
      <c r="M4" s="124">
        <v>12</v>
      </c>
      <c r="N4" s="124">
        <v>14</v>
      </c>
      <c r="O4" s="124">
        <v>16</v>
      </c>
      <c r="P4" s="124">
        <v>18</v>
      </c>
      <c r="Q4" s="124">
        <v>20</v>
      </c>
      <c r="R4" s="124">
        <v>24</v>
      </c>
      <c r="S4" s="124">
        <v>28</v>
      </c>
      <c r="T4" s="124">
        <v>32</v>
      </c>
      <c r="U4" s="124">
        <v>36</v>
      </c>
      <c r="V4" s="124">
        <v>40</v>
      </c>
      <c r="W4" s="124">
        <v>48</v>
      </c>
      <c r="X4" s="124">
        <v>56</v>
      </c>
      <c r="Y4" s="124">
        <v>64</v>
      </c>
    </row>
    <row r="5" spans="1:25" ht="2.1" hidden="1" customHeight="1" thickBot="1">
      <c r="A5" s="7" t="s">
        <v>7</v>
      </c>
      <c r="C5" s="91">
        <v>2</v>
      </c>
      <c r="D5" s="92">
        <v>3</v>
      </c>
      <c r="E5" s="92">
        <v>4</v>
      </c>
      <c r="F5" s="92">
        <v>5</v>
      </c>
      <c r="G5" s="92">
        <v>6</v>
      </c>
      <c r="H5" s="92">
        <v>7</v>
      </c>
      <c r="I5" s="92">
        <v>8</v>
      </c>
      <c r="J5" s="92">
        <v>9</v>
      </c>
      <c r="K5" s="92">
        <v>10</v>
      </c>
      <c r="L5" s="92">
        <v>11</v>
      </c>
      <c r="M5" s="92">
        <v>12</v>
      </c>
      <c r="N5" s="92">
        <v>13</v>
      </c>
      <c r="O5" s="92">
        <v>14</v>
      </c>
      <c r="P5" s="92">
        <v>15</v>
      </c>
      <c r="Q5" s="92">
        <v>16</v>
      </c>
      <c r="R5" s="92">
        <v>17</v>
      </c>
      <c r="S5" s="92">
        <v>18</v>
      </c>
      <c r="T5" s="92">
        <v>19</v>
      </c>
      <c r="U5" s="92">
        <v>20</v>
      </c>
      <c r="V5" s="92">
        <v>21</v>
      </c>
      <c r="W5" s="92">
        <v>22</v>
      </c>
      <c r="X5" s="92">
        <v>23</v>
      </c>
      <c r="Y5" s="92">
        <v>24</v>
      </c>
    </row>
    <row r="6" spans="1:25" ht="2.1" hidden="1" customHeight="1" thickTop="1">
      <c r="A6" s="42">
        <v>0.1</v>
      </c>
      <c r="B6" s="47">
        <f t="shared" ref="B6:B15" si="0">-LOG(A6)</f>
        <v>1</v>
      </c>
      <c r="C6" s="48">
        <v>2.2999999999999998</v>
      </c>
      <c r="D6" s="48">
        <v>3.89</v>
      </c>
      <c r="E6" s="48">
        <v>5.32</v>
      </c>
      <c r="F6" s="48">
        <v>6.68</v>
      </c>
      <c r="G6" s="48">
        <v>7.99</v>
      </c>
      <c r="H6" s="48">
        <v>9.27</v>
      </c>
      <c r="I6" s="48">
        <v>10.5</v>
      </c>
      <c r="J6" s="48">
        <v>11.8</v>
      </c>
      <c r="K6" s="48">
        <v>13</v>
      </c>
      <c r="L6" s="48">
        <v>14.2</v>
      </c>
      <c r="M6" s="48">
        <v>16.600000000000001</v>
      </c>
      <c r="N6" s="48">
        <v>19</v>
      </c>
      <c r="O6" s="48">
        <v>21.3</v>
      </c>
      <c r="P6" s="48">
        <v>23.6</v>
      </c>
      <c r="Q6" s="48">
        <v>25.9</v>
      </c>
      <c r="R6" s="48">
        <v>30.5</v>
      </c>
      <c r="S6" s="48">
        <v>35</v>
      </c>
      <c r="T6" s="48">
        <v>39.4</v>
      </c>
      <c r="U6" s="48">
        <v>43.9</v>
      </c>
      <c r="V6" s="48">
        <v>48.3</v>
      </c>
      <c r="W6" s="48">
        <v>57.1</v>
      </c>
      <c r="X6" s="48">
        <v>65.8</v>
      </c>
      <c r="Y6" s="49">
        <v>74.400000000000006</v>
      </c>
    </row>
    <row r="7" spans="1:25" ht="2.1" hidden="1" customHeight="1">
      <c r="A7" s="42">
        <v>0.01</v>
      </c>
      <c r="B7" s="40">
        <f t="shared" si="0"/>
        <v>2</v>
      </c>
      <c r="C7" s="6">
        <v>4.6100000000000003</v>
      </c>
      <c r="D7" s="6">
        <v>6.64</v>
      </c>
      <c r="E7" s="6">
        <v>8.41</v>
      </c>
      <c r="F7" s="6">
        <v>10</v>
      </c>
      <c r="G7" s="6">
        <v>11.6</v>
      </c>
      <c r="H7" s="6">
        <v>13.1</v>
      </c>
      <c r="I7" s="6">
        <v>14.6</v>
      </c>
      <c r="J7" s="6">
        <v>16</v>
      </c>
      <c r="K7" s="6">
        <v>17.399999999999999</v>
      </c>
      <c r="L7" s="6">
        <v>18.8</v>
      </c>
      <c r="M7" s="6">
        <v>21.5</v>
      </c>
      <c r="N7" s="6">
        <v>24.1</v>
      </c>
      <c r="O7" s="6">
        <v>26.7</v>
      </c>
      <c r="P7" s="6">
        <v>29.3</v>
      </c>
      <c r="Q7" s="6">
        <v>31.8</v>
      </c>
      <c r="R7" s="6">
        <v>36.799999999999997</v>
      </c>
      <c r="S7" s="6">
        <v>41.8</v>
      </c>
      <c r="T7" s="6">
        <v>46.6</v>
      </c>
      <c r="U7" s="6">
        <v>51.4</v>
      </c>
      <c r="V7" s="6">
        <v>56.2</v>
      </c>
      <c r="W7" s="6">
        <v>65.599999999999994</v>
      </c>
      <c r="X7" s="6">
        <v>74.900000000000006</v>
      </c>
      <c r="Y7" s="50">
        <v>84.1</v>
      </c>
    </row>
    <row r="8" spans="1:25" ht="2.1" hidden="1" customHeight="1">
      <c r="A8" s="42">
        <v>1E-3</v>
      </c>
      <c r="B8" s="40">
        <f t="shared" si="0"/>
        <v>3</v>
      </c>
      <c r="C8" s="6">
        <v>6.91</v>
      </c>
      <c r="D8" s="6">
        <v>9.23</v>
      </c>
      <c r="E8" s="6">
        <v>11.2</v>
      </c>
      <c r="F8" s="6">
        <v>13.1</v>
      </c>
      <c r="G8" s="6">
        <v>14.8</v>
      </c>
      <c r="H8" s="6">
        <v>16.5</v>
      </c>
      <c r="I8" s="6">
        <v>18.100000000000001</v>
      </c>
      <c r="J8" s="6">
        <v>19.600000000000001</v>
      </c>
      <c r="K8" s="6">
        <v>21.2</v>
      </c>
      <c r="L8" s="6">
        <v>22.7</v>
      </c>
      <c r="M8" s="6">
        <v>25.6</v>
      </c>
      <c r="N8" s="6">
        <v>28.4</v>
      </c>
      <c r="O8" s="6">
        <v>31.2</v>
      </c>
      <c r="P8" s="6">
        <v>34</v>
      </c>
      <c r="Q8" s="6">
        <v>36.700000000000003</v>
      </c>
      <c r="R8" s="6">
        <v>42</v>
      </c>
      <c r="S8" s="6">
        <v>47.2</v>
      </c>
      <c r="T8" s="6">
        <v>52.4</v>
      </c>
      <c r="U8" s="6">
        <v>57.4</v>
      </c>
      <c r="V8" s="6">
        <v>62.4</v>
      </c>
      <c r="W8" s="6">
        <v>72.3</v>
      </c>
      <c r="X8" s="6">
        <v>82</v>
      </c>
      <c r="Y8" s="50">
        <v>91.6</v>
      </c>
    </row>
    <row r="9" spans="1:25" ht="2.1" hidden="1" customHeight="1">
      <c r="A9" s="42">
        <v>1E-4</v>
      </c>
      <c r="B9" s="40">
        <f t="shared" si="0"/>
        <v>4</v>
      </c>
      <c r="C9" s="6">
        <v>9.2100000000000009</v>
      </c>
      <c r="D9" s="6">
        <v>11.8</v>
      </c>
      <c r="E9" s="6">
        <v>13.9</v>
      </c>
      <c r="F9" s="6">
        <v>15.9</v>
      </c>
      <c r="G9" s="6">
        <v>17.8</v>
      </c>
      <c r="H9" s="6">
        <v>19.600000000000001</v>
      </c>
      <c r="I9" s="6">
        <v>21.3</v>
      </c>
      <c r="J9" s="6">
        <v>23</v>
      </c>
      <c r="K9" s="6">
        <v>24.6</v>
      </c>
      <c r="L9" s="6">
        <v>26.2</v>
      </c>
      <c r="M9" s="6">
        <v>29.3</v>
      </c>
      <c r="N9" s="6">
        <v>32.299999999999997</v>
      </c>
      <c r="O9" s="6">
        <v>35.299999999999997</v>
      </c>
      <c r="P9" s="6">
        <v>38.200000000000003</v>
      </c>
      <c r="Q9" s="6">
        <v>41</v>
      </c>
      <c r="R9" s="6">
        <v>46.6</v>
      </c>
      <c r="S9" s="6">
        <v>52.1</v>
      </c>
      <c r="T9" s="6">
        <v>57.4</v>
      </c>
      <c r="U9" s="6">
        <v>62.7</v>
      </c>
      <c r="V9" s="6">
        <v>67.900000000000006</v>
      </c>
      <c r="W9" s="6">
        <v>78.099999999999994</v>
      </c>
      <c r="X9" s="6">
        <v>88.2</v>
      </c>
      <c r="Y9" s="50">
        <v>98.1</v>
      </c>
    </row>
    <row r="10" spans="1:25" ht="2.1" hidden="1" customHeight="1">
      <c r="A10" s="42">
        <v>1.0000000000000001E-5</v>
      </c>
      <c r="B10" s="40">
        <f t="shared" si="0"/>
        <v>5</v>
      </c>
      <c r="C10" s="6">
        <v>11.5</v>
      </c>
      <c r="D10" s="6">
        <v>14.2</v>
      </c>
      <c r="E10" s="6">
        <v>16.600000000000001</v>
      </c>
      <c r="F10" s="6">
        <v>18.7</v>
      </c>
      <c r="G10" s="6">
        <v>20.6</v>
      </c>
      <c r="H10" s="6">
        <v>22.5</v>
      </c>
      <c r="I10" s="6">
        <v>24.4</v>
      </c>
      <c r="J10" s="6">
        <v>26.1</v>
      </c>
      <c r="K10" s="6">
        <v>27.8</v>
      </c>
      <c r="L10" s="85">
        <v>29.5</v>
      </c>
      <c r="M10" s="85">
        <v>32.799999999999997</v>
      </c>
      <c r="N10" s="6">
        <v>36</v>
      </c>
      <c r="O10" s="6">
        <v>39</v>
      </c>
      <c r="P10" s="6">
        <v>42.1</v>
      </c>
      <c r="Q10" s="6">
        <v>45</v>
      </c>
      <c r="R10" s="6">
        <v>50.8</v>
      </c>
      <c r="S10" s="6">
        <v>56.5</v>
      </c>
      <c r="T10" s="6">
        <v>62.1</v>
      </c>
      <c r="U10" s="6">
        <v>67.5</v>
      </c>
      <c r="V10" s="6">
        <v>72.900000000000006</v>
      </c>
      <c r="W10" s="6">
        <v>83.4</v>
      </c>
      <c r="X10" s="6">
        <v>93.8</v>
      </c>
      <c r="Y10" s="50">
        <v>104</v>
      </c>
    </row>
    <row r="11" spans="1:25" ht="2.1" hidden="1" customHeight="1">
      <c r="A11" s="42">
        <v>9.9999999999999995E-7</v>
      </c>
      <c r="B11" s="40">
        <f t="shared" si="0"/>
        <v>6</v>
      </c>
      <c r="C11" s="6">
        <v>13.8</v>
      </c>
      <c r="D11" s="6">
        <v>16.7</v>
      </c>
      <c r="E11" s="6">
        <v>19.100000000000001</v>
      </c>
      <c r="F11" s="6">
        <v>21.4</v>
      </c>
      <c r="G11" s="6">
        <v>23.4</v>
      </c>
      <c r="H11" s="6">
        <v>25.4</v>
      </c>
      <c r="I11" s="6">
        <v>27.3</v>
      </c>
      <c r="J11" s="6">
        <v>29.2</v>
      </c>
      <c r="K11" s="6">
        <v>31</v>
      </c>
      <c r="L11" s="85">
        <v>32.700000000000003</v>
      </c>
      <c r="M11" s="85">
        <v>36.1</v>
      </c>
      <c r="N11" s="6">
        <v>39.4</v>
      </c>
      <c r="O11" s="6">
        <v>42.6</v>
      </c>
      <c r="P11" s="6">
        <v>45.8</v>
      </c>
      <c r="Q11" s="6">
        <v>48.8</v>
      </c>
      <c r="R11" s="6">
        <v>54.8</v>
      </c>
      <c r="S11" s="6">
        <v>60.7</v>
      </c>
      <c r="T11" s="6">
        <v>66.400000000000006</v>
      </c>
      <c r="U11" s="6">
        <v>72</v>
      </c>
      <c r="V11" s="6">
        <v>77.5</v>
      </c>
      <c r="W11" s="6">
        <v>88.4</v>
      </c>
      <c r="X11" s="6">
        <v>99</v>
      </c>
      <c r="Y11" s="50">
        <v>109</v>
      </c>
    </row>
    <row r="12" spans="1:25" ht="2.1" hidden="1" customHeight="1">
      <c r="A12" s="42">
        <v>9.9999999999999995E-8</v>
      </c>
      <c r="B12" s="40">
        <f t="shared" si="0"/>
        <v>7</v>
      </c>
      <c r="C12" s="6">
        <f>(C11+C13)/2</f>
        <v>16.100000000000001</v>
      </c>
      <c r="D12" s="6">
        <f t="shared" ref="D12:Y12" si="1">(D11+D13)/2</f>
        <v>19.100000000000001</v>
      </c>
      <c r="E12" s="6">
        <f t="shared" si="1"/>
        <v>21.65</v>
      </c>
      <c r="F12" s="6">
        <f t="shared" si="1"/>
        <v>24</v>
      </c>
      <c r="G12" s="6">
        <f t="shared" si="1"/>
        <v>26.1</v>
      </c>
      <c r="H12" s="6">
        <f t="shared" si="1"/>
        <v>28.2</v>
      </c>
      <c r="I12" s="6">
        <f t="shared" si="1"/>
        <v>30.15</v>
      </c>
      <c r="J12" s="6">
        <f t="shared" si="1"/>
        <v>32.1</v>
      </c>
      <c r="K12" s="6">
        <f t="shared" si="1"/>
        <v>33.950000000000003</v>
      </c>
      <c r="L12" s="6">
        <f t="shared" si="1"/>
        <v>35.75</v>
      </c>
      <c r="M12" s="6">
        <f t="shared" si="1"/>
        <v>39.25</v>
      </c>
      <c r="N12" s="6">
        <f t="shared" si="1"/>
        <v>42.7</v>
      </c>
      <c r="O12" s="6">
        <f t="shared" si="1"/>
        <v>46</v>
      </c>
      <c r="P12" s="6">
        <f t="shared" si="1"/>
        <v>49.25</v>
      </c>
      <c r="Q12" s="6">
        <f t="shared" si="1"/>
        <v>52.349999999999994</v>
      </c>
      <c r="R12" s="6">
        <f t="shared" si="1"/>
        <v>58.55</v>
      </c>
      <c r="S12" s="6">
        <f t="shared" si="1"/>
        <v>64.599999999999994</v>
      </c>
      <c r="T12" s="6">
        <f t="shared" si="1"/>
        <v>70.45</v>
      </c>
      <c r="U12" s="6">
        <f t="shared" si="1"/>
        <v>76.2</v>
      </c>
      <c r="V12" s="6">
        <f t="shared" si="1"/>
        <v>81.849999999999994</v>
      </c>
      <c r="W12" s="6">
        <f t="shared" si="1"/>
        <v>92.95</v>
      </c>
      <c r="X12" s="6">
        <f t="shared" si="1"/>
        <v>104</v>
      </c>
      <c r="Y12" s="50">
        <f t="shared" si="1"/>
        <v>114</v>
      </c>
    </row>
    <row r="13" spans="1:25" ht="2.1" hidden="1" customHeight="1">
      <c r="A13" s="42">
        <v>1E-8</v>
      </c>
      <c r="B13" s="40">
        <f t="shared" si="0"/>
        <v>8</v>
      </c>
      <c r="C13" s="6">
        <v>18.399999999999999</v>
      </c>
      <c r="D13" s="6">
        <v>21.5</v>
      </c>
      <c r="E13" s="6">
        <v>24.2</v>
      </c>
      <c r="F13" s="6">
        <v>26.6</v>
      </c>
      <c r="G13" s="6">
        <v>28.8</v>
      </c>
      <c r="H13" s="6">
        <v>31</v>
      </c>
      <c r="I13" s="6">
        <v>33</v>
      </c>
      <c r="J13" s="6">
        <v>35</v>
      </c>
      <c r="K13" s="6">
        <v>36.9</v>
      </c>
      <c r="L13" s="6">
        <v>38.799999999999997</v>
      </c>
      <c r="M13" s="6">
        <v>42.4</v>
      </c>
      <c r="N13" s="6">
        <v>46</v>
      </c>
      <c r="O13" s="6">
        <v>49.4</v>
      </c>
      <c r="P13" s="6">
        <v>52.7</v>
      </c>
      <c r="Q13" s="6">
        <v>55.9</v>
      </c>
      <c r="R13" s="6">
        <v>62.3</v>
      </c>
      <c r="S13" s="6">
        <v>68.5</v>
      </c>
      <c r="T13" s="6">
        <v>74.5</v>
      </c>
      <c r="U13" s="6">
        <v>80.400000000000006</v>
      </c>
      <c r="V13" s="6">
        <v>86.2</v>
      </c>
      <c r="W13" s="6">
        <v>97.5</v>
      </c>
      <c r="X13" s="6">
        <v>109</v>
      </c>
      <c r="Y13" s="50">
        <v>119</v>
      </c>
    </row>
    <row r="14" spans="1:25" ht="2.1" hidden="1" customHeight="1">
      <c r="A14" s="42">
        <v>1.0000000000000001E-9</v>
      </c>
      <c r="B14" s="40">
        <f t="shared" si="0"/>
        <v>9</v>
      </c>
      <c r="C14" s="6">
        <f>(C13+C15)/2</f>
        <v>20.7</v>
      </c>
      <c r="D14" s="6">
        <f t="shared" ref="D14:Y14" si="2">(D13+D15)/2</f>
        <v>23.9</v>
      </c>
      <c r="E14" s="6">
        <f t="shared" si="2"/>
        <v>26.65</v>
      </c>
      <c r="F14" s="6">
        <f t="shared" si="2"/>
        <v>29.15</v>
      </c>
      <c r="G14" s="6">
        <f t="shared" si="2"/>
        <v>31.450000000000003</v>
      </c>
      <c r="H14" s="6">
        <f t="shared" si="2"/>
        <v>33.65</v>
      </c>
      <c r="I14" s="6">
        <f t="shared" si="2"/>
        <v>35.75</v>
      </c>
      <c r="J14" s="6">
        <f t="shared" si="2"/>
        <v>37.799999999999997</v>
      </c>
      <c r="K14" s="6">
        <f t="shared" si="2"/>
        <v>39.75</v>
      </c>
      <c r="L14" s="6">
        <f t="shared" si="2"/>
        <v>41.7</v>
      </c>
      <c r="M14" s="6">
        <f t="shared" si="2"/>
        <v>45.45</v>
      </c>
      <c r="N14" s="6">
        <f t="shared" si="2"/>
        <v>49.1</v>
      </c>
      <c r="O14" s="6">
        <f t="shared" si="2"/>
        <v>52.55</v>
      </c>
      <c r="P14" s="6">
        <f t="shared" si="2"/>
        <v>55.95</v>
      </c>
      <c r="Q14" s="6">
        <f t="shared" si="2"/>
        <v>59.3</v>
      </c>
      <c r="R14" s="6">
        <f t="shared" si="2"/>
        <v>65.8</v>
      </c>
      <c r="S14" s="6">
        <f t="shared" si="2"/>
        <v>72.099999999999994</v>
      </c>
      <c r="T14" s="6">
        <f t="shared" si="2"/>
        <v>78.25</v>
      </c>
      <c r="U14" s="6">
        <f t="shared" si="2"/>
        <v>84.300000000000011</v>
      </c>
      <c r="V14" s="6">
        <f t="shared" si="2"/>
        <v>90.2</v>
      </c>
      <c r="W14" s="6">
        <f t="shared" si="2"/>
        <v>101.75</v>
      </c>
      <c r="X14" s="6">
        <f t="shared" si="2"/>
        <v>113</v>
      </c>
      <c r="Y14" s="50">
        <f t="shared" si="2"/>
        <v>124</v>
      </c>
    </row>
    <row r="15" spans="1:25" ht="2.1" hidden="1" customHeight="1" thickBot="1">
      <c r="A15" s="42">
        <v>1E-10</v>
      </c>
      <c r="B15" s="51">
        <f t="shared" si="0"/>
        <v>10</v>
      </c>
      <c r="C15" s="52">
        <v>23</v>
      </c>
      <c r="D15" s="52">
        <v>26.3</v>
      </c>
      <c r="E15" s="52">
        <v>29.1</v>
      </c>
      <c r="F15" s="52">
        <v>31.7</v>
      </c>
      <c r="G15" s="52">
        <v>34.1</v>
      </c>
      <c r="H15" s="52">
        <v>36.299999999999997</v>
      </c>
      <c r="I15" s="52">
        <v>38.5</v>
      </c>
      <c r="J15" s="52">
        <v>40.6</v>
      </c>
      <c r="K15" s="52">
        <v>42.6</v>
      </c>
      <c r="L15" s="52">
        <v>44.6</v>
      </c>
      <c r="M15" s="52">
        <v>48.5</v>
      </c>
      <c r="N15" s="52">
        <v>52.2</v>
      </c>
      <c r="O15" s="52">
        <v>55.7</v>
      </c>
      <c r="P15" s="52">
        <v>59.2</v>
      </c>
      <c r="Q15" s="52">
        <v>62.7</v>
      </c>
      <c r="R15" s="52">
        <v>69.3</v>
      </c>
      <c r="S15" s="52">
        <v>75.7</v>
      </c>
      <c r="T15" s="52">
        <v>82</v>
      </c>
      <c r="U15" s="52">
        <v>88.2</v>
      </c>
      <c r="V15" s="52">
        <v>94.2</v>
      </c>
      <c r="W15" s="52">
        <v>106</v>
      </c>
      <c r="X15" s="52">
        <v>117</v>
      </c>
      <c r="Y15" s="53">
        <v>129</v>
      </c>
    </row>
    <row r="16" spans="1:25" ht="2.1" hidden="1" customHeight="1" thickTop="1"/>
    <row r="17" spans="1:25" ht="2.1" hidden="1" customHeight="1">
      <c r="A17" s="11"/>
      <c r="I17" s="1" t="s">
        <v>28</v>
      </c>
    </row>
    <row r="18" spans="1:25" ht="2.1" hidden="1" customHeight="1"/>
    <row r="19" spans="1:25" ht="2.1" hidden="1" customHeight="1">
      <c r="A19" s="4" t="s">
        <v>6</v>
      </c>
      <c r="B19" s="10" t="s">
        <v>6</v>
      </c>
      <c r="C19" s="123">
        <v>1</v>
      </c>
      <c r="D19" s="123">
        <v>2</v>
      </c>
      <c r="E19" s="123">
        <v>3</v>
      </c>
      <c r="F19" s="123">
        <v>4</v>
      </c>
      <c r="G19" s="123">
        <v>5</v>
      </c>
      <c r="H19" s="123">
        <v>6</v>
      </c>
      <c r="I19" s="123">
        <v>7</v>
      </c>
      <c r="J19" s="123">
        <v>8</v>
      </c>
      <c r="K19" s="123">
        <v>9</v>
      </c>
      <c r="L19" s="123">
        <v>10</v>
      </c>
      <c r="M19" s="123">
        <v>12</v>
      </c>
      <c r="N19" s="123">
        <v>14</v>
      </c>
      <c r="O19" s="123">
        <v>16</v>
      </c>
      <c r="P19" s="123">
        <v>18</v>
      </c>
      <c r="Q19" s="123">
        <v>20</v>
      </c>
      <c r="R19" s="123">
        <v>24</v>
      </c>
      <c r="S19" s="123">
        <v>28</v>
      </c>
      <c r="T19" s="123">
        <v>32</v>
      </c>
      <c r="U19" s="123">
        <v>36</v>
      </c>
      <c r="V19" s="123">
        <v>40</v>
      </c>
      <c r="W19" s="123">
        <v>48</v>
      </c>
      <c r="X19" s="123">
        <v>56</v>
      </c>
      <c r="Y19" s="123">
        <v>64</v>
      </c>
    </row>
    <row r="20" spans="1:25" ht="2.1" hidden="1" customHeight="1" thickBot="1">
      <c r="A20" s="7" t="s">
        <v>2</v>
      </c>
      <c r="B20" s="10" t="s">
        <v>15</v>
      </c>
      <c r="C20" s="91">
        <v>2</v>
      </c>
      <c r="D20" s="92">
        <v>3</v>
      </c>
      <c r="E20" s="92">
        <v>4</v>
      </c>
      <c r="F20" s="92">
        <v>5</v>
      </c>
      <c r="G20" s="92">
        <v>6</v>
      </c>
      <c r="H20" s="92">
        <v>7</v>
      </c>
      <c r="I20" s="92">
        <v>8</v>
      </c>
      <c r="J20" s="92">
        <v>9</v>
      </c>
      <c r="K20" s="92">
        <v>10</v>
      </c>
      <c r="L20" s="92">
        <v>11</v>
      </c>
      <c r="M20" s="92">
        <v>12</v>
      </c>
      <c r="N20" s="92">
        <v>13</v>
      </c>
      <c r="O20" s="92">
        <v>14</v>
      </c>
      <c r="P20" s="92">
        <v>15</v>
      </c>
      <c r="Q20" s="92">
        <v>16</v>
      </c>
      <c r="R20" s="92">
        <v>17</v>
      </c>
      <c r="S20" s="92">
        <v>18</v>
      </c>
      <c r="T20" s="92">
        <v>19</v>
      </c>
      <c r="U20" s="92">
        <v>20</v>
      </c>
      <c r="V20" s="92">
        <v>21</v>
      </c>
      <c r="W20" s="92">
        <v>22</v>
      </c>
      <c r="X20" s="92">
        <v>23</v>
      </c>
      <c r="Y20" s="92">
        <v>24</v>
      </c>
    </row>
    <row r="21" spans="1:25" ht="2.1" hidden="1" customHeight="1" thickTop="1">
      <c r="A21" s="102">
        <v>0.1</v>
      </c>
      <c r="B21" s="103">
        <v>1</v>
      </c>
      <c r="C21" s="104">
        <v>2.2999999999999998</v>
      </c>
      <c r="D21" s="104">
        <v>3.89</v>
      </c>
      <c r="E21" s="104">
        <v>5.32</v>
      </c>
      <c r="F21" s="104">
        <v>6.68</v>
      </c>
      <c r="G21" s="104">
        <v>7.99</v>
      </c>
      <c r="H21" s="104">
        <v>9.27</v>
      </c>
      <c r="I21" s="104">
        <v>10.5</v>
      </c>
      <c r="J21" s="104">
        <v>11.8</v>
      </c>
      <c r="K21" s="104">
        <v>13</v>
      </c>
      <c r="L21" s="104">
        <v>14.2</v>
      </c>
      <c r="M21" s="104">
        <v>16.600000000000001</v>
      </c>
      <c r="N21" s="104">
        <v>19</v>
      </c>
      <c r="O21" s="104">
        <v>21.3</v>
      </c>
      <c r="P21" s="104">
        <v>23.6</v>
      </c>
      <c r="Q21" s="104">
        <v>25.9</v>
      </c>
      <c r="R21" s="104">
        <v>30.5</v>
      </c>
      <c r="S21" s="104">
        <v>35</v>
      </c>
      <c r="T21" s="104">
        <v>39.4</v>
      </c>
      <c r="U21" s="104">
        <v>43.9</v>
      </c>
      <c r="V21" s="104">
        <v>48.3</v>
      </c>
      <c r="W21" s="104">
        <v>57.1</v>
      </c>
      <c r="X21" s="104">
        <v>65.8</v>
      </c>
      <c r="Y21" s="105">
        <v>74.400000000000006</v>
      </c>
    </row>
    <row r="22" spans="1:25" ht="2.1" hidden="1" customHeight="1">
      <c r="A22" s="102">
        <v>0.2</v>
      </c>
      <c r="B22" s="106">
        <v>2</v>
      </c>
      <c r="C22" s="99">
        <v>1.61</v>
      </c>
      <c r="D22" s="99">
        <v>2.99</v>
      </c>
      <c r="E22" s="99">
        <v>4.28</v>
      </c>
      <c r="F22" s="99">
        <v>5.51</v>
      </c>
      <c r="G22" s="99">
        <v>6.72</v>
      </c>
      <c r="H22" s="99">
        <v>7.91</v>
      </c>
      <c r="I22" s="99">
        <v>9.08</v>
      </c>
      <c r="J22" s="99">
        <v>10.199999999999999</v>
      </c>
      <c r="K22" s="99">
        <v>11.4</v>
      </c>
      <c r="L22" s="99">
        <v>12.5</v>
      </c>
      <c r="M22" s="99">
        <v>14.8</v>
      </c>
      <c r="N22" s="99">
        <v>17</v>
      </c>
      <c r="O22" s="99">
        <v>19.2</v>
      </c>
      <c r="P22" s="99">
        <v>21.4</v>
      </c>
      <c r="Q22" s="99">
        <v>23.6</v>
      </c>
      <c r="R22" s="99">
        <v>28</v>
      </c>
      <c r="S22" s="99">
        <v>32.299999999999997</v>
      </c>
      <c r="T22" s="99">
        <v>36.6</v>
      </c>
      <c r="U22" s="99">
        <v>40.9</v>
      </c>
      <c r="V22" s="99">
        <v>45.2</v>
      </c>
      <c r="W22" s="99">
        <v>53.7</v>
      </c>
      <c r="X22" s="99">
        <v>62.2</v>
      </c>
      <c r="Y22" s="107">
        <v>70.599999999999994</v>
      </c>
    </row>
    <row r="23" spans="1:25" ht="2.1" hidden="1" customHeight="1">
      <c r="A23" s="102">
        <v>0.3</v>
      </c>
      <c r="B23" s="106">
        <v>3</v>
      </c>
      <c r="C23" s="99">
        <v>1.2</v>
      </c>
      <c r="D23" s="99">
        <v>2.44</v>
      </c>
      <c r="E23" s="99">
        <v>3.62</v>
      </c>
      <c r="F23" s="99">
        <v>4.76</v>
      </c>
      <c r="G23" s="99">
        <v>5.89</v>
      </c>
      <c r="H23" s="99">
        <v>7.01</v>
      </c>
      <c r="I23" s="99">
        <v>8.11</v>
      </c>
      <c r="J23" s="99">
        <v>9.2100000000000009</v>
      </c>
      <c r="K23" s="99">
        <v>10.3</v>
      </c>
      <c r="L23" s="99">
        <v>11.4</v>
      </c>
      <c r="M23" s="99">
        <v>13.5</v>
      </c>
      <c r="N23" s="99">
        <v>15.7</v>
      </c>
      <c r="O23" s="99">
        <v>17.8</v>
      </c>
      <c r="P23" s="99">
        <v>20</v>
      </c>
      <c r="Q23" s="99">
        <v>22.1</v>
      </c>
      <c r="R23" s="99">
        <v>26.3</v>
      </c>
      <c r="S23" s="99">
        <v>30.5</v>
      </c>
      <c r="T23" s="99">
        <v>34.700000000000003</v>
      </c>
      <c r="U23" s="99">
        <v>38.9</v>
      </c>
      <c r="V23" s="99">
        <v>43.1</v>
      </c>
      <c r="W23" s="99">
        <v>51.4</v>
      </c>
      <c r="X23" s="99">
        <v>59.7</v>
      </c>
      <c r="Y23" s="107">
        <v>67.900000000000006</v>
      </c>
    </row>
    <row r="24" spans="1:25" ht="2.1" hidden="1" customHeight="1">
      <c r="A24" s="102">
        <v>0.5</v>
      </c>
      <c r="B24" s="106">
        <v>4</v>
      </c>
      <c r="C24" s="99">
        <v>0.69299999999999995</v>
      </c>
      <c r="D24" s="99">
        <v>1.68</v>
      </c>
      <c r="E24" s="99">
        <v>2.67</v>
      </c>
      <c r="F24" s="99">
        <v>3.67</v>
      </c>
      <c r="G24" s="99">
        <v>4.67</v>
      </c>
      <c r="H24" s="99">
        <v>5.67</v>
      </c>
      <c r="I24" s="99">
        <v>6.67</v>
      </c>
      <c r="J24" s="99">
        <v>7.67</v>
      </c>
      <c r="K24" s="99">
        <v>8.67</v>
      </c>
      <c r="L24" s="125">
        <v>9.67</v>
      </c>
      <c r="M24" s="125">
        <v>11.7</v>
      </c>
      <c r="N24" s="99">
        <v>13.7</v>
      </c>
      <c r="O24" s="99">
        <v>15.7</v>
      </c>
      <c r="P24" s="99">
        <v>17.7</v>
      </c>
      <c r="Q24" s="99">
        <v>19.7</v>
      </c>
      <c r="R24" s="99">
        <v>23.7</v>
      </c>
      <c r="S24" s="99">
        <v>27.7</v>
      </c>
      <c r="T24" s="99">
        <v>31.7</v>
      </c>
      <c r="U24" s="99">
        <v>35.700000000000003</v>
      </c>
      <c r="V24" s="99">
        <v>39.700000000000003</v>
      </c>
      <c r="W24" s="99">
        <v>47.7</v>
      </c>
      <c r="X24" s="99">
        <v>55.7</v>
      </c>
      <c r="Y24" s="107">
        <v>63.7</v>
      </c>
    </row>
    <row r="25" spans="1:25" ht="2.1" hidden="1" customHeight="1">
      <c r="A25" s="102">
        <v>0.7</v>
      </c>
      <c r="B25" s="106">
        <v>5</v>
      </c>
      <c r="C25" s="99">
        <v>0.35699999999999998</v>
      </c>
      <c r="D25" s="99">
        <v>1.1000000000000001</v>
      </c>
      <c r="E25" s="99">
        <v>1.91</v>
      </c>
      <c r="F25" s="99">
        <v>2.76</v>
      </c>
      <c r="G25" s="99">
        <v>3.63</v>
      </c>
      <c r="H25" s="99">
        <v>4.5199999999999996</v>
      </c>
      <c r="I25" s="99">
        <v>5.41</v>
      </c>
      <c r="J25" s="99">
        <v>6.31</v>
      </c>
      <c r="K25" s="99">
        <v>7.22</v>
      </c>
      <c r="L25" s="125">
        <v>8.1300000000000008</v>
      </c>
      <c r="M25" s="125">
        <v>9.9700000000000006</v>
      </c>
      <c r="N25" s="99">
        <v>11.8</v>
      </c>
      <c r="O25" s="99">
        <v>13.7</v>
      </c>
      <c r="P25" s="99">
        <v>15.6</v>
      </c>
      <c r="Q25" s="99">
        <v>17.399999999999999</v>
      </c>
      <c r="R25" s="99">
        <v>21.2</v>
      </c>
      <c r="S25" s="99">
        <v>25</v>
      </c>
      <c r="T25" s="99">
        <v>28.8</v>
      </c>
      <c r="U25" s="99">
        <v>32.6</v>
      </c>
      <c r="V25" s="99">
        <v>36.5</v>
      </c>
      <c r="W25" s="99">
        <v>44.1</v>
      </c>
      <c r="X25" s="99">
        <v>51.8</v>
      </c>
      <c r="Y25" s="107">
        <v>59.6</v>
      </c>
    </row>
    <row r="26" spans="1:25" ht="2.1" hidden="1" customHeight="1">
      <c r="A26" s="102">
        <v>0.8</v>
      </c>
      <c r="B26" s="106">
        <v>6</v>
      </c>
      <c r="C26" s="99">
        <v>0.223</v>
      </c>
      <c r="D26" s="99">
        <v>0.82399999999999995</v>
      </c>
      <c r="E26" s="99">
        <v>1.53</v>
      </c>
      <c r="F26" s="99">
        <v>2.2999999999999998</v>
      </c>
      <c r="G26" s="99">
        <v>3.09</v>
      </c>
      <c r="H26" s="99">
        <v>3.9</v>
      </c>
      <c r="I26" s="99">
        <v>4.7300000000000004</v>
      </c>
      <c r="J26" s="99">
        <v>5.58</v>
      </c>
      <c r="K26" s="99">
        <v>6.43</v>
      </c>
      <c r="L26" s="99">
        <v>7.29</v>
      </c>
      <c r="M26" s="99">
        <v>9.0299999999999994</v>
      </c>
      <c r="N26" s="99">
        <v>10.8</v>
      </c>
      <c r="O26" s="99">
        <v>12.6</v>
      </c>
      <c r="P26" s="99">
        <v>14.4</v>
      </c>
      <c r="Q26" s="99">
        <v>16.2</v>
      </c>
      <c r="R26" s="99">
        <v>19.8</v>
      </c>
      <c r="S26" s="99">
        <v>23.5</v>
      </c>
      <c r="T26" s="99">
        <v>27.2</v>
      </c>
      <c r="U26" s="99">
        <v>30.9</v>
      </c>
      <c r="V26" s="99">
        <v>34.6</v>
      </c>
      <c r="W26" s="99">
        <v>42.1</v>
      </c>
      <c r="X26" s="99">
        <v>49.6</v>
      </c>
      <c r="Y26" s="107">
        <v>57.2</v>
      </c>
    </row>
    <row r="27" spans="1:25" ht="2.1" hidden="1" customHeight="1">
      <c r="A27" s="102">
        <v>0.9</v>
      </c>
      <c r="B27" s="106">
        <v>7</v>
      </c>
      <c r="C27" s="99">
        <v>0.105</v>
      </c>
      <c r="D27" s="99">
        <v>0.53200000000000003</v>
      </c>
      <c r="E27" s="99">
        <v>1.1000000000000001</v>
      </c>
      <c r="F27" s="99">
        <v>1.75</v>
      </c>
      <c r="G27" s="99">
        <v>2.4300000000000002</v>
      </c>
      <c r="H27" s="99">
        <v>3.15</v>
      </c>
      <c r="I27" s="99">
        <v>3.89</v>
      </c>
      <c r="J27" s="99">
        <v>4.66</v>
      </c>
      <c r="K27" s="99">
        <v>5.43</v>
      </c>
      <c r="L27" s="99">
        <v>6.22</v>
      </c>
      <c r="M27" s="99">
        <v>7.83</v>
      </c>
      <c r="N27" s="99">
        <v>9.4700000000000006</v>
      </c>
      <c r="O27" s="99">
        <v>11.1</v>
      </c>
      <c r="P27" s="99">
        <v>12.8</v>
      </c>
      <c r="Q27" s="99">
        <v>14.5</v>
      </c>
      <c r="R27" s="99">
        <v>18</v>
      </c>
      <c r="S27" s="99">
        <v>21.5</v>
      </c>
      <c r="T27" s="99">
        <v>25</v>
      </c>
      <c r="U27" s="99">
        <v>28.6</v>
      </c>
      <c r="V27" s="99">
        <v>32.1</v>
      </c>
      <c r="W27" s="99">
        <v>39.4</v>
      </c>
      <c r="X27" s="99">
        <v>46.6</v>
      </c>
      <c r="Y27" s="107">
        <v>54</v>
      </c>
    </row>
    <row r="28" spans="1:25" ht="2.1" hidden="1" customHeight="1">
      <c r="A28" s="102">
        <v>0.95</v>
      </c>
      <c r="B28" s="106">
        <v>8</v>
      </c>
      <c r="C28" s="99">
        <v>5.0999999999999997E-2</v>
      </c>
      <c r="D28" s="99">
        <v>0.35499999999999998</v>
      </c>
      <c r="E28" s="99">
        <v>0.81799999999999995</v>
      </c>
      <c r="F28" s="99">
        <v>1.37</v>
      </c>
      <c r="G28" s="99">
        <v>1.97</v>
      </c>
      <c r="H28" s="99">
        <v>2.61</v>
      </c>
      <c r="I28" s="99">
        <v>3.28</v>
      </c>
      <c r="J28" s="99">
        <v>3.98</v>
      </c>
      <c r="K28" s="99">
        <v>4.6900000000000004</v>
      </c>
      <c r="L28" s="125">
        <v>5.42</v>
      </c>
      <c r="M28" s="125">
        <v>6.92</v>
      </c>
      <c r="N28" s="99">
        <v>8.4600000000000009</v>
      </c>
      <c r="O28" s="99">
        <v>10</v>
      </c>
      <c r="P28" s="99">
        <v>11.6</v>
      </c>
      <c r="Q28" s="99">
        <v>13.3</v>
      </c>
      <c r="R28" s="99">
        <v>16.600000000000001</v>
      </c>
      <c r="S28" s="99">
        <v>19.899999999999999</v>
      </c>
      <c r="T28" s="99">
        <v>23.3</v>
      </c>
      <c r="U28" s="99">
        <v>26.7</v>
      </c>
      <c r="V28" s="99">
        <v>30.2</v>
      </c>
      <c r="W28" s="99">
        <v>37.200000000000003</v>
      </c>
      <c r="X28" s="99">
        <v>44.3</v>
      </c>
      <c r="Y28" s="107">
        <v>51.4</v>
      </c>
    </row>
    <row r="29" spans="1:25" ht="2.1" hidden="1" customHeight="1" thickBot="1">
      <c r="A29" s="102">
        <v>0.99</v>
      </c>
      <c r="B29" s="108">
        <v>9</v>
      </c>
      <c r="C29" s="109">
        <v>0.01</v>
      </c>
      <c r="D29" s="109">
        <v>0.14799999999999999</v>
      </c>
      <c r="E29" s="109">
        <v>0.435</v>
      </c>
      <c r="F29" s="109">
        <v>0.82099999999999995</v>
      </c>
      <c r="G29" s="109">
        <v>1.28</v>
      </c>
      <c r="H29" s="109">
        <v>1.78</v>
      </c>
      <c r="I29" s="109">
        <v>2.33</v>
      </c>
      <c r="J29" s="109">
        <v>2.91</v>
      </c>
      <c r="K29" s="109">
        <v>3.51</v>
      </c>
      <c r="L29" s="127">
        <v>4.13</v>
      </c>
      <c r="M29" s="127">
        <v>5.43</v>
      </c>
      <c r="N29" s="109">
        <v>6.78</v>
      </c>
      <c r="O29" s="109">
        <v>8.18</v>
      </c>
      <c r="P29" s="109">
        <v>9.61</v>
      </c>
      <c r="Q29" s="109">
        <v>11.1</v>
      </c>
      <c r="R29" s="109">
        <v>14.1</v>
      </c>
      <c r="S29" s="109">
        <v>17.2</v>
      </c>
      <c r="T29" s="109">
        <v>20.3</v>
      </c>
      <c r="U29" s="109">
        <v>23.5</v>
      </c>
      <c r="V29" s="109">
        <v>26.8</v>
      </c>
      <c r="W29" s="109">
        <v>33.299999999999997</v>
      </c>
      <c r="X29" s="109">
        <v>40.1</v>
      </c>
      <c r="Y29" s="110">
        <v>46.9</v>
      </c>
    </row>
    <row r="30" spans="1:25" ht="2.1" hidden="1" customHeight="1" thickTop="1">
      <c r="A30" s="101"/>
    </row>
    <row r="31" spans="1:25" ht="2.1" hidden="1" customHeight="1">
      <c r="A31" s="20"/>
      <c r="I31" s="1" t="s">
        <v>29</v>
      </c>
    </row>
    <row r="32" spans="1:25" ht="2.1" hidden="1" customHeight="1"/>
    <row r="33" spans="1:25" ht="2.1" hidden="1" customHeight="1">
      <c r="A33" s="4" t="s">
        <v>6</v>
      </c>
      <c r="B33" s="10" t="s">
        <v>6</v>
      </c>
      <c r="C33" s="123">
        <v>1</v>
      </c>
      <c r="D33" s="123">
        <v>2</v>
      </c>
      <c r="E33" s="123">
        <v>3</v>
      </c>
      <c r="F33" s="123">
        <v>4</v>
      </c>
      <c r="G33" s="123">
        <v>5</v>
      </c>
      <c r="H33" s="123">
        <v>6</v>
      </c>
      <c r="I33" s="123">
        <v>7</v>
      </c>
      <c r="J33" s="123">
        <v>8</v>
      </c>
      <c r="K33" s="123">
        <v>9</v>
      </c>
      <c r="L33" s="123">
        <v>10</v>
      </c>
      <c r="M33" s="123">
        <v>12</v>
      </c>
      <c r="N33" s="123">
        <v>14</v>
      </c>
      <c r="O33" s="123">
        <v>16</v>
      </c>
      <c r="P33" s="123">
        <v>18</v>
      </c>
      <c r="Q33" s="123">
        <v>20</v>
      </c>
      <c r="R33" s="123">
        <v>24</v>
      </c>
      <c r="S33" s="123">
        <v>28</v>
      </c>
      <c r="T33" s="123">
        <v>32</v>
      </c>
      <c r="U33" s="123">
        <v>36</v>
      </c>
      <c r="V33" s="123">
        <v>40</v>
      </c>
      <c r="W33" s="123">
        <v>48</v>
      </c>
      <c r="X33" s="123">
        <v>56</v>
      </c>
      <c r="Y33" s="123">
        <v>64</v>
      </c>
    </row>
    <row r="34" spans="1:25" ht="2.1" hidden="1" customHeight="1" thickBot="1">
      <c r="A34" s="7" t="s">
        <v>2</v>
      </c>
      <c r="B34" s="10" t="s">
        <v>15</v>
      </c>
      <c r="C34" s="91">
        <v>2</v>
      </c>
      <c r="D34" s="92">
        <v>3</v>
      </c>
      <c r="E34" s="92">
        <v>4</v>
      </c>
      <c r="F34" s="92">
        <v>5</v>
      </c>
      <c r="G34" s="92">
        <v>6</v>
      </c>
      <c r="H34" s="92">
        <v>7</v>
      </c>
      <c r="I34" s="92">
        <v>8</v>
      </c>
      <c r="J34" s="92">
        <v>9</v>
      </c>
      <c r="K34" s="92">
        <v>10</v>
      </c>
      <c r="L34" s="92">
        <v>11</v>
      </c>
      <c r="M34" s="92">
        <v>12</v>
      </c>
      <c r="N34" s="92">
        <v>13</v>
      </c>
      <c r="O34" s="92">
        <v>14</v>
      </c>
      <c r="P34" s="92">
        <v>15</v>
      </c>
      <c r="Q34" s="92">
        <v>16</v>
      </c>
      <c r="R34" s="92">
        <v>17</v>
      </c>
      <c r="S34" s="92">
        <v>18</v>
      </c>
      <c r="T34" s="92">
        <v>19</v>
      </c>
      <c r="U34" s="92">
        <v>20</v>
      </c>
      <c r="V34" s="92">
        <v>21</v>
      </c>
      <c r="W34" s="92">
        <v>22</v>
      </c>
      <c r="X34" s="92">
        <v>23</v>
      </c>
      <c r="Y34" s="92">
        <v>24</v>
      </c>
    </row>
    <row r="35" spans="1:25" ht="2.1" hidden="1" customHeight="1" thickTop="1">
      <c r="A35" s="102">
        <v>0.1</v>
      </c>
      <c r="B35" s="103">
        <v>1</v>
      </c>
      <c r="C35" s="113">
        <v>3.89</v>
      </c>
      <c r="D35" s="114"/>
      <c r="E35" s="113">
        <v>6.68</v>
      </c>
      <c r="F35" s="113">
        <v>11.8</v>
      </c>
      <c r="G35" s="113">
        <v>14.2</v>
      </c>
      <c r="H35" s="113">
        <v>16.600000000000001</v>
      </c>
      <c r="I35" s="113">
        <v>19</v>
      </c>
      <c r="J35" s="113">
        <v>21.3</v>
      </c>
      <c r="K35" s="113">
        <v>23.6</v>
      </c>
      <c r="L35" s="113">
        <v>25.9</v>
      </c>
      <c r="M35" s="113">
        <v>30.5</v>
      </c>
      <c r="N35" s="113">
        <v>35</v>
      </c>
      <c r="O35" s="113">
        <v>39.4</v>
      </c>
      <c r="P35" s="113">
        <v>43.9</v>
      </c>
      <c r="Q35" s="113">
        <v>48.3</v>
      </c>
      <c r="R35" s="113">
        <v>57.1</v>
      </c>
      <c r="S35" s="113">
        <v>65.8</v>
      </c>
      <c r="T35" s="113">
        <v>74.400000000000006</v>
      </c>
      <c r="U35" s="113">
        <v>83.1</v>
      </c>
      <c r="V35" s="113">
        <v>91.7</v>
      </c>
      <c r="W35" s="113">
        <v>108</v>
      </c>
      <c r="X35" s="115">
        <f t="shared" ref="X35:X43" si="3">(W35+Y35)/2</f>
        <v>125</v>
      </c>
      <c r="Y35" s="116">
        <v>142</v>
      </c>
    </row>
    <row r="36" spans="1:25" ht="2.1" hidden="1" customHeight="1">
      <c r="A36" s="102">
        <v>0.2</v>
      </c>
      <c r="B36" s="106">
        <v>2</v>
      </c>
      <c r="C36" s="112">
        <v>2.99</v>
      </c>
      <c r="D36" s="112">
        <v>5.51</v>
      </c>
      <c r="E36" s="112">
        <v>7.91</v>
      </c>
      <c r="F36" s="112">
        <v>10.199999999999999</v>
      </c>
      <c r="G36" s="112">
        <v>12.5</v>
      </c>
      <c r="H36" s="112">
        <v>14.8</v>
      </c>
      <c r="I36" s="112">
        <v>17</v>
      </c>
      <c r="J36" s="112">
        <v>19.2</v>
      </c>
      <c r="K36" s="112">
        <v>21.4</v>
      </c>
      <c r="L36" s="112">
        <v>23.6</v>
      </c>
      <c r="M36" s="112">
        <v>28</v>
      </c>
      <c r="N36" s="112">
        <v>32.299999999999997</v>
      </c>
      <c r="O36" s="112">
        <v>36.6</v>
      </c>
      <c r="P36" s="112">
        <v>40.9</v>
      </c>
      <c r="Q36" s="112">
        <v>45.2</v>
      </c>
      <c r="R36" s="112">
        <v>53.7</v>
      </c>
      <c r="S36" s="112">
        <v>62.2</v>
      </c>
      <c r="T36" s="112">
        <v>70.599999999999994</v>
      </c>
      <c r="U36" s="112">
        <v>79</v>
      </c>
      <c r="V36" s="112">
        <v>87.4</v>
      </c>
      <c r="W36" s="112">
        <v>104</v>
      </c>
      <c r="X36" s="111">
        <f t="shared" si="3"/>
        <v>120.5</v>
      </c>
      <c r="Y36" s="117">
        <v>137</v>
      </c>
    </row>
    <row r="37" spans="1:25" ht="2.1" hidden="1" customHeight="1">
      <c r="A37" s="102">
        <v>0.3</v>
      </c>
      <c r="B37" s="106">
        <v>3</v>
      </c>
      <c r="C37" s="112">
        <v>2.44</v>
      </c>
      <c r="D37" s="112">
        <v>4.76</v>
      </c>
      <c r="E37" s="112">
        <v>7.01</v>
      </c>
      <c r="F37" s="112">
        <v>9.2100000000000009</v>
      </c>
      <c r="G37" s="112">
        <v>11.4</v>
      </c>
      <c r="H37" s="112">
        <v>13.5</v>
      </c>
      <c r="I37" s="112">
        <v>15.7</v>
      </c>
      <c r="J37" s="112">
        <v>17.8</v>
      </c>
      <c r="K37" s="112">
        <v>20</v>
      </c>
      <c r="L37" s="128">
        <v>22.1</v>
      </c>
      <c r="M37" s="128">
        <v>26.3</v>
      </c>
      <c r="N37" s="112">
        <v>30.5</v>
      </c>
      <c r="O37" s="112">
        <v>34.700000000000003</v>
      </c>
      <c r="P37" s="112">
        <v>38.9</v>
      </c>
      <c r="Q37" s="112">
        <v>43.1</v>
      </c>
      <c r="R37" s="112">
        <v>51.4</v>
      </c>
      <c r="S37" s="112">
        <v>59.7</v>
      </c>
      <c r="T37" s="112">
        <v>67.900000000000006</v>
      </c>
      <c r="U37" s="112">
        <v>76.2</v>
      </c>
      <c r="V37" s="112">
        <v>84.4</v>
      </c>
      <c r="W37" s="112">
        <v>101</v>
      </c>
      <c r="X37" s="111">
        <f t="shared" si="3"/>
        <v>117.5</v>
      </c>
      <c r="Y37" s="117">
        <v>134</v>
      </c>
    </row>
    <row r="38" spans="1:25" ht="2.1" hidden="1" customHeight="1">
      <c r="A38" s="102">
        <v>0.5</v>
      </c>
      <c r="B38" s="106">
        <v>4</v>
      </c>
      <c r="C38" s="112">
        <v>1.68</v>
      </c>
      <c r="D38" s="112">
        <v>3.67</v>
      </c>
      <c r="E38" s="112">
        <v>5.67</v>
      </c>
      <c r="F38" s="112">
        <v>7.67</v>
      </c>
      <c r="G38" s="112">
        <v>9.67</v>
      </c>
      <c r="H38" s="112">
        <v>11.7</v>
      </c>
      <c r="I38" s="112">
        <v>13.7</v>
      </c>
      <c r="J38" s="112">
        <v>15.7</v>
      </c>
      <c r="K38" s="112">
        <v>17.7</v>
      </c>
      <c r="L38" s="128">
        <v>19.7</v>
      </c>
      <c r="M38" s="128">
        <v>23.7</v>
      </c>
      <c r="N38" s="112">
        <v>27.7</v>
      </c>
      <c r="O38" s="112">
        <v>31.7</v>
      </c>
      <c r="P38" s="112">
        <v>35.700000000000003</v>
      </c>
      <c r="Q38" s="112">
        <v>39.700000000000003</v>
      </c>
      <c r="R38" s="112">
        <v>47.7</v>
      </c>
      <c r="S38" s="112">
        <v>55.7</v>
      </c>
      <c r="T38" s="112">
        <v>63.7</v>
      </c>
      <c r="U38" s="112">
        <v>71.7</v>
      </c>
      <c r="V38" s="112">
        <v>79.7</v>
      </c>
      <c r="W38" s="112">
        <v>95.7</v>
      </c>
      <c r="X38" s="111">
        <f t="shared" si="3"/>
        <v>111.85</v>
      </c>
      <c r="Y38" s="117">
        <v>128</v>
      </c>
    </row>
    <row r="39" spans="1:25" ht="2.1" hidden="1" customHeight="1">
      <c r="A39" s="102">
        <v>0.7</v>
      </c>
      <c r="B39" s="106">
        <v>5</v>
      </c>
      <c r="C39" s="112">
        <v>1.1000000000000001</v>
      </c>
      <c r="D39" s="112">
        <v>2.76</v>
      </c>
      <c r="E39" s="112">
        <v>4.5199999999999996</v>
      </c>
      <c r="F39" s="112">
        <v>6.31</v>
      </c>
      <c r="G39" s="112">
        <v>8.1300000000000008</v>
      </c>
      <c r="H39" s="112">
        <v>9.9700000000000006</v>
      </c>
      <c r="I39" s="112">
        <v>11.8</v>
      </c>
      <c r="J39" s="112">
        <v>13.7</v>
      </c>
      <c r="K39" s="112">
        <v>15.6</v>
      </c>
      <c r="L39" s="112">
        <v>17.399999999999999</v>
      </c>
      <c r="M39" s="112">
        <v>21.2</v>
      </c>
      <c r="N39" s="112">
        <v>25</v>
      </c>
      <c r="O39" s="112">
        <v>28.8</v>
      </c>
      <c r="P39" s="112">
        <v>32.6</v>
      </c>
      <c r="Q39" s="112">
        <v>36.5</v>
      </c>
      <c r="R39" s="112">
        <v>44.1</v>
      </c>
      <c r="S39" s="112">
        <v>51.8</v>
      </c>
      <c r="T39" s="112">
        <v>59.6</v>
      </c>
      <c r="U39" s="112">
        <v>67.3</v>
      </c>
      <c r="V39" s="112">
        <v>75.099999999999994</v>
      </c>
      <c r="W39" s="112">
        <v>90.6</v>
      </c>
      <c r="X39" s="111">
        <f t="shared" si="3"/>
        <v>106.3</v>
      </c>
      <c r="Y39" s="117">
        <v>122</v>
      </c>
    </row>
    <row r="40" spans="1:25" ht="2.1" hidden="1" customHeight="1">
      <c r="A40" s="102">
        <v>0.8</v>
      </c>
      <c r="B40" s="106">
        <v>6</v>
      </c>
      <c r="C40" s="112">
        <v>0.82399999999999995</v>
      </c>
      <c r="D40" s="112">
        <v>2.2999999999999998</v>
      </c>
      <c r="E40" s="112">
        <v>3.9</v>
      </c>
      <c r="F40" s="112">
        <v>5.58</v>
      </c>
      <c r="G40" s="112">
        <v>7.29</v>
      </c>
      <c r="H40" s="112">
        <v>9.0299999999999994</v>
      </c>
      <c r="I40" s="112">
        <v>10.8</v>
      </c>
      <c r="J40" s="112">
        <v>12.6</v>
      </c>
      <c r="K40" s="112">
        <v>14.4</v>
      </c>
      <c r="L40" s="112">
        <v>16.2</v>
      </c>
      <c r="M40" s="112">
        <v>19.8</v>
      </c>
      <c r="N40" s="112">
        <v>23.5</v>
      </c>
      <c r="O40" s="112">
        <v>27.2</v>
      </c>
      <c r="P40" s="112">
        <v>30.9</v>
      </c>
      <c r="Q40" s="112">
        <v>34.6</v>
      </c>
      <c r="R40" s="112">
        <v>42.1</v>
      </c>
      <c r="S40" s="112">
        <v>49.6</v>
      </c>
      <c r="T40" s="112">
        <v>57.2</v>
      </c>
      <c r="U40" s="112">
        <v>64.8</v>
      </c>
      <c r="V40" s="112">
        <v>72.400000000000006</v>
      </c>
      <c r="W40" s="112">
        <v>87.7</v>
      </c>
      <c r="X40" s="111">
        <f t="shared" si="3"/>
        <v>102.85</v>
      </c>
      <c r="Y40" s="117">
        <v>118</v>
      </c>
    </row>
    <row r="41" spans="1:25" ht="2.1" hidden="1" customHeight="1">
      <c r="A41" s="102">
        <v>0.9</v>
      </c>
      <c r="B41" s="106">
        <v>7</v>
      </c>
      <c r="C41" s="112">
        <v>0.53200000000000003</v>
      </c>
      <c r="D41" s="112">
        <v>1.75</v>
      </c>
      <c r="E41" s="112">
        <v>3.15</v>
      </c>
      <c r="F41" s="112">
        <v>4.66</v>
      </c>
      <c r="G41" s="112">
        <v>6.22</v>
      </c>
      <c r="H41" s="112">
        <v>7.83</v>
      </c>
      <c r="I41" s="112">
        <v>9.4700000000000006</v>
      </c>
      <c r="J41" s="112">
        <v>11.1</v>
      </c>
      <c r="K41" s="112">
        <v>12.8</v>
      </c>
      <c r="L41" s="112">
        <v>14.5</v>
      </c>
      <c r="M41" s="112">
        <v>18</v>
      </c>
      <c r="N41" s="112">
        <v>21.5</v>
      </c>
      <c r="O41" s="112">
        <v>25</v>
      </c>
      <c r="P41" s="112">
        <v>28.6</v>
      </c>
      <c r="Q41" s="112">
        <v>32.1</v>
      </c>
      <c r="R41" s="112">
        <v>39.4</v>
      </c>
      <c r="S41" s="112">
        <v>46.6</v>
      </c>
      <c r="T41" s="112">
        <v>54</v>
      </c>
      <c r="U41" s="112">
        <v>61.4</v>
      </c>
      <c r="V41" s="112">
        <v>68.8</v>
      </c>
      <c r="W41" s="112">
        <v>83.7</v>
      </c>
      <c r="X41" s="111">
        <f t="shared" si="3"/>
        <v>98.85</v>
      </c>
      <c r="Y41" s="117">
        <v>114</v>
      </c>
    </row>
    <row r="42" spans="1:25" ht="2.1" hidden="1" customHeight="1">
      <c r="A42" s="102">
        <v>0.95</v>
      </c>
      <c r="B42" s="106">
        <v>8</v>
      </c>
      <c r="C42" s="112">
        <v>0.35499999999999998</v>
      </c>
      <c r="D42" s="112">
        <v>1.37</v>
      </c>
      <c r="E42" s="112">
        <v>2.61</v>
      </c>
      <c r="F42" s="112">
        <v>3.98</v>
      </c>
      <c r="G42" s="112">
        <v>5.42</v>
      </c>
      <c r="H42" s="112">
        <v>6.92</v>
      </c>
      <c r="I42" s="112">
        <v>8.4600000000000009</v>
      </c>
      <c r="J42" s="112">
        <v>10</v>
      </c>
      <c r="K42" s="112">
        <v>11.6</v>
      </c>
      <c r="L42" s="112">
        <v>13.3</v>
      </c>
      <c r="M42" s="112">
        <v>16.600000000000001</v>
      </c>
      <c r="N42" s="112">
        <v>19.899999999999999</v>
      </c>
      <c r="O42" s="112">
        <v>23.3</v>
      </c>
      <c r="P42" s="112">
        <v>26.7</v>
      </c>
      <c r="Q42" s="112">
        <v>30.2</v>
      </c>
      <c r="R42" s="112">
        <v>37.200000000000003</v>
      </c>
      <c r="S42" s="112">
        <v>44.3</v>
      </c>
      <c r="T42" s="112">
        <v>51.4</v>
      </c>
      <c r="U42" s="112">
        <v>58.6</v>
      </c>
      <c r="V42" s="112">
        <v>65.900000000000006</v>
      </c>
      <c r="W42" s="112">
        <v>80.5</v>
      </c>
      <c r="X42" s="111">
        <f t="shared" si="3"/>
        <v>95.25</v>
      </c>
      <c r="Y42" s="117">
        <v>110</v>
      </c>
    </row>
    <row r="43" spans="1:25" ht="2.1" hidden="1" customHeight="1" thickBot="1">
      <c r="A43" s="102">
        <v>0.99</v>
      </c>
      <c r="B43" s="108">
        <v>9</v>
      </c>
      <c r="C43" s="118">
        <v>0.14799999999999999</v>
      </c>
      <c r="D43" s="118">
        <v>0.82099999999999995</v>
      </c>
      <c r="E43" s="118">
        <v>1.78</v>
      </c>
      <c r="F43" s="118">
        <v>2.91</v>
      </c>
      <c r="G43" s="118">
        <v>4.13</v>
      </c>
      <c r="H43" s="118">
        <v>5.43</v>
      </c>
      <c r="I43" s="118">
        <v>6.78</v>
      </c>
      <c r="J43" s="118">
        <v>8.18</v>
      </c>
      <c r="K43" s="118">
        <v>9.61</v>
      </c>
      <c r="L43" s="118">
        <v>11.1</v>
      </c>
      <c r="M43" s="118">
        <v>14.1</v>
      </c>
      <c r="N43" s="118">
        <v>17.2</v>
      </c>
      <c r="O43" s="118">
        <v>20.3</v>
      </c>
      <c r="P43" s="118">
        <v>23.5</v>
      </c>
      <c r="Q43" s="118">
        <v>26.8</v>
      </c>
      <c r="R43" s="118">
        <v>33.299999999999997</v>
      </c>
      <c r="S43" s="118">
        <v>40.1</v>
      </c>
      <c r="T43" s="118">
        <v>46.9</v>
      </c>
      <c r="U43" s="118">
        <v>53.7</v>
      </c>
      <c r="V43" s="118">
        <v>60.7</v>
      </c>
      <c r="W43" s="118">
        <v>74.7</v>
      </c>
      <c r="X43" s="119">
        <f t="shared" si="3"/>
        <v>88.85</v>
      </c>
      <c r="Y43" s="120">
        <v>103</v>
      </c>
    </row>
    <row r="44" spans="1:25" ht="2.1" hidden="1" customHeight="1" thickTop="1">
      <c r="A44" s="101"/>
    </row>
    <row r="45" spans="1:25" ht="2.1" hidden="1" customHeight="1">
      <c r="A45" s="11"/>
      <c r="C45" s="11"/>
      <c r="D45" s="11"/>
      <c r="E45" s="11"/>
      <c r="F45" s="11"/>
      <c r="G45" s="11"/>
      <c r="H45" s="13" t="s">
        <v>30</v>
      </c>
      <c r="I45" s="11"/>
    </row>
    <row r="46" spans="1:25" ht="2.1" hidden="1" customHeight="1">
      <c r="I46" s="12"/>
    </row>
    <row r="47" spans="1:25" ht="2.1" hidden="1" customHeight="1">
      <c r="A47" s="4" t="s">
        <v>6</v>
      </c>
      <c r="B47" s="10" t="s">
        <v>6</v>
      </c>
      <c r="C47" s="46">
        <v>1</v>
      </c>
      <c r="D47" s="123">
        <v>2</v>
      </c>
      <c r="E47" s="123">
        <v>3</v>
      </c>
      <c r="F47" s="123">
        <v>4</v>
      </c>
      <c r="G47" s="123">
        <v>5</v>
      </c>
      <c r="H47" s="123">
        <v>6</v>
      </c>
      <c r="I47" s="123">
        <v>7</v>
      </c>
      <c r="J47" s="123">
        <v>8</v>
      </c>
      <c r="K47" s="123">
        <v>9</v>
      </c>
      <c r="L47" s="123">
        <v>10</v>
      </c>
      <c r="M47" s="123">
        <v>12</v>
      </c>
      <c r="N47" s="123">
        <v>14</v>
      </c>
      <c r="O47" s="123">
        <v>16</v>
      </c>
      <c r="P47" s="123">
        <v>18</v>
      </c>
      <c r="Q47" s="123">
        <v>20</v>
      </c>
      <c r="R47" s="123">
        <v>24</v>
      </c>
      <c r="S47" s="123">
        <v>28</v>
      </c>
      <c r="T47" s="123">
        <v>32</v>
      </c>
      <c r="U47" s="123">
        <v>36</v>
      </c>
      <c r="V47" s="123">
        <v>40</v>
      </c>
      <c r="W47" s="123">
        <v>48</v>
      </c>
      <c r="X47" s="123">
        <v>56</v>
      </c>
      <c r="Y47" s="123">
        <v>64</v>
      </c>
    </row>
    <row r="48" spans="1:25" ht="2.1" hidden="1" customHeight="1" thickBot="1">
      <c r="A48" s="43" t="s">
        <v>7</v>
      </c>
      <c r="B48" s="10" t="s">
        <v>15</v>
      </c>
      <c r="C48" s="70">
        <v>2</v>
      </c>
      <c r="D48" s="71">
        <v>3</v>
      </c>
      <c r="E48" s="71">
        <v>4</v>
      </c>
      <c r="F48" s="71">
        <v>5</v>
      </c>
      <c r="G48" s="71">
        <v>6</v>
      </c>
      <c r="H48" s="71">
        <v>7</v>
      </c>
      <c r="I48" s="71">
        <v>8</v>
      </c>
      <c r="J48" s="71">
        <v>9</v>
      </c>
      <c r="K48" s="71">
        <v>10</v>
      </c>
      <c r="L48" s="71">
        <v>11</v>
      </c>
      <c r="M48" s="71">
        <v>12</v>
      </c>
      <c r="N48" s="71">
        <v>13</v>
      </c>
      <c r="O48" s="71">
        <v>14</v>
      </c>
      <c r="P48" s="71">
        <v>15</v>
      </c>
      <c r="Q48" s="71">
        <v>16</v>
      </c>
      <c r="R48" s="71">
        <v>17</v>
      </c>
      <c r="S48" s="71">
        <v>18</v>
      </c>
      <c r="T48" s="71">
        <v>19</v>
      </c>
      <c r="U48" s="71">
        <v>20</v>
      </c>
      <c r="V48" s="71">
        <v>21</v>
      </c>
      <c r="W48" s="71">
        <v>22</v>
      </c>
      <c r="X48" s="71">
        <v>23</v>
      </c>
      <c r="Y48" s="71">
        <v>24</v>
      </c>
    </row>
    <row r="49" spans="1:25" ht="2.1" hidden="1" customHeight="1" thickTop="1">
      <c r="A49" s="42">
        <v>0.1</v>
      </c>
      <c r="B49" s="40">
        <f t="shared" ref="B49:B58" si="4">-LOG(A49)</f>
        <v>1</v>
      </c>
      <c r="C49" s="9">
        <v>0</v>
      </c>
      <c r="D49" s="9">
        <v>1.98</v>
      </c>
      <c r="E49" s="9">
        <v>3.06</v>
      </c>
      <c r="F49" s="9">
        <v>3.96</v>
      </c>
      <c r="G49" s="9">
        <v>4.5599999999999996</v>
      </c>
      <c r="H49" s="9">
        <v>4.9400000000000004</v>
      </c>
      <c r="I49" s="9">
        <v>5.34</v>
      </c>
      <c r="J49" s="9">
        <v>5.74</v>
      </c>
      <c r="K49" s="9">
        <v>6.04</v>
      </c>
      <c r="L49" s="9">
        <v>6.34</v>
      </c>
      <c r="M49" s="9">
        <v>6.84</v>
      </c>
      <c r="N49" s="9">
        <v>7.24</v>
      </c>
      <c r="O49" s="9">
        <v>7.64</v>
      </c>
      <c r="P49" s="9">
        <v>7.94</v>
      </c>
      <c r="Q49" s="9">
        <v>8.24</v>
      </c>
      <c r="R49" s="9">
        <v>8.74</v>
      </c>
      <c r="S49" s="9">
        <v>9.14</v>
      </c>
      <c r="T49" s="9">
        <v>9.32</v>
      </c>
      <c r="U49" s="9">
        <v>9.6199999999999992</v>
      </c>
      <c r="V49" s="9">
        <v>9.82</v>
      </c>
      <c r="W49" s="9">
        <v>10.32</v>
      </c>
      <c r="X49" s="9">
        <v>10.72</v>
      </c>
      <c r="Y49" s="93">
        <v>11.02</v>
      </c>
    </row>
    <row r="50" spans="1:25" ht="2.1" hidden="1" customHeight="1">
      <c r="A50" s="42">
        <v>0.01</v>
      </c>
      <c r="B50" s="40">
        <f t="shared" si="4"/>
        <v>2</v>
      </c>
      <c r="C50" s="14">
        <v>0</v>
      </c>
      <c r="D50" s="9">
        <v>2.1</v>
      </c>
      <c r="E50" s="9">
        <v>3.3</v>
      </c>
      <c r="F50" s="9">
        <v>4.2</v>
      </c>
      <c r="G50" s="9">
        <v>4.8</v>
      </c>
      <c r="H50" s="9">
        <v>5.3</v>
      </c>
      <c r="I50" s="9">
        <v>5.7</v>
      </c>
      <c r="J50" s="9">
        <v>6.1</v>
      </c>
      <c r="K50" s="9">
        <v>6.4</v>
      </c>
      <c r="L50" s="9">
        <v>6.7</v>
      </c>
      <c r="M50" s="9">
        <v>7.2</v>
      </c>
      <c r="N50" s="9">
        <v>7.6</v>
      </c>
      <c r="O50" s="9">
        <v>8</v>
      </c>
      <c r="P50" s="9">
        <v>8.3000000000000007</v>
      </c>
      <c r="Q50" s="9">
        <v>8.6</v>
      </c>
      <c r="R50" s="9">
        <v>9.1</v>
      </c>
      <c r="S50" s="9">
        <v>9.5</v>
      </c>
      <c r="T50" s="9">
        <v>9.8000000000000007</v>
      </c>
      <c r="U50" s="9">
        <v>10.1</v>
      </c>
      <c r="V50" s="9">
        <v>10.3</v>
      </c>
      <c r="W50" s="9">
        <v>10.8</v>
      </c>
      <c r="X50" s="9">
        <v>11.2</v>
      </c>
      <c r="Y50" s="94">
        <v>11.5</v>
      </c>
    </row>
    <row r="51" spans="1:25" ht="2.1" hidden="1" customHeight="1">
      <c r="A51" s="42">
        <v>1E-3</v>
      </c>
      <c r="B51" s="40">
        <f t="shared" si="4"/>
        <v>3</v>
      </c>
      <c r="C51" s="14">
        <v>0</v>
      </c>
      <c r="D51" s="9">
        <v>2.2000000000000002</v>
      </c>
      <c r="E51" s="9">
        <v>3.5</v>
      </c>
      <c r="F51" s="9">
        <v>4.4000000000000004</v>
      </c>
      <c r="G51" s="9">
        <v>5</v>
      </c>
      <c r="H51" s="9">
        <v>5.6</v>
      </c>
      <c r="I51" s="9">
        <v>6</v>
      </c>
      <c r="J51" s="9">
        <v>6.4</v>
      </c>
      <c r="K51" s="9">
        <v>6.7</v>
      </c>
      <c r="L51" s="9">
        <v>7</v>
      </c>
      <c r="M51" s="9">
        <v>7.5</v>
      </c>
      <c r="N51" s="9">
        <v>7.9</v>
      </c>
      <c r="O51" s="9">
        <v>8.3000000000000007</v>
      </c>
      <c r="P51" s="9">
        <v>8.6</v>
      </c>
      <c r="Q51" s="9">
        <v>8.9</v>
      </c>
      <c r="R51" s="9">
        <v>9.4</v>
      </c>
      <c r="S51" s="9">
        <v>9.8000000000000007</v>
      </c>
      <c r="T51" s="9">
        <v>10.199999999999999</v>
      </c>
      <c r="U51" s="9">
        <v>10.5</v>
      </c>
      <c r="V51" s="9">
        <v>10.7</v>
      </c>
      <c r="W51" s="9">
        <v>11.2</v>
      </c>
      <c r="X51" s="9">
        <v>11.6</v>
      </c>
      <c r="Y51" s="94">
        <v>11.9</v>
      </c>
    </row>
    <row r="52" spans="1:25" ht="2.1" hidden="1" customHeight="1">
      <c r="A52" s="42">
        <v>1E-4</v>
      </c>
      <c r="B52" s="40">
        <f t="shared" si="4"/>
        <v>4</v>
      </c>
      <c r="C52" s="14">
        <v>0</v>
      </c>
      <c r="D52" s="9">
        <v>2.2999999999999998</v>
      </c>
      <c r="E52" s="9">
        <v>3.7</v>
      </c>
      <c r="F52" s="9">
        <v>4.5999999999999996</v>
      </c>
      <c r="G52" s="9">
        <v>5.2</v>
      </c>
      <c r="H52" s="9">
        <v>5.8</v>
      </c>
      <c r="I52" s="9">
        <v>6.2</v>
      </c>
      <c r="J52" s="9">
        <v>6.6</v>
      </c>
      <c r="K52" s="9">
        <v>7</v>
      </c>
      <c r="L52" s="9">
        <v>7.3</v>
      </c>
      <c r="M52" s="9">
        <v>7.8</v>
      </c>
      <c r="N52" s="9">
        <v>8.1999999999999993</v>
      </c>
      <c r="O52" s="9">
        <v>8.6</v>
      </c>
      <c r="P52" s="9">
        <v>8.9</v>
      </c>
      <c r="Q52" s="9">
        <v>9.1999999999999993</v>
      </c>
      <c r="R52" s="9">
        <v>9.6999999999999993</v>
      </c>
      <c r="S52" s="9">
        <v>10.1</v>
      </c>
      <c r="T52" s="9">
        <v>10.5</v>
      </c>
      <c r="U52" s="9">
        <v>10.8</v>
      </c>
      <c r="V52" s="9">
        <v>11</v>
      </c>
      <c r="W52" s="9">
        <v>11.6</v>
      </c>
      <c r="X52" s="9">
        <v>12</v>
      </c>
      <c r="Y52" s="94">
        <v>12.3</v>
      </c>
    </row>
    <row r="53" spans="1:25" ht="2.1" hidden="1" customHeight="1">
      <c r="A53" s="42">
        <v>1.0000000000000001E-5</v>
      </c>
      <c r="B53" s="40">
        <f t="shared" si="4"/>
        <v>5</v>
      </c>
      <c r="C53" s="14">
        <v>0</v>
      </c>
      <c r="D53" s="9">
        <v>2.4</v>
      </c>
      <c r="E53" s="9">
        <v>3.8</v>
      </c>
      <c r="F53" s="9">
        <v>4.7</v>
      </c>
      <c r="G53" s="9">
        <v>5.4</v>
      </c>
      <c r="H53" s="9">
        <v>6</v>
      </c>
      <c r="I53" s="9">
        <v>6.4</v>
      </c>
      <c r="J53" s="9">
        <v>6.8</v>
      </c>
      <c r="K53" s="9">
        <v>7.2</v>
      </c>
      <c r="L53" s="9">
        <v>7.5</v>
      </c>
      <c r="M53" s="9">
        <v>8</v>
      </c>
      <c r="N53" s="9">
        <v>8.5</v>
      </c>
      <c r="O53" s="9">
        <v>8.9</v>
      </c>
      <c r="P53" s="9">
        <v>9.1999999999999993</v>
      </c>
      <c r="Q53" s="9">
        <v>9.5</v>
      </c>
      <c r="R53" s="9">
        <v>10</v>
      </c>
      <c r="S53" s="9">
        <v>10.4</v>
      </c>
      <c r="T53" s="9">
        <v>10.8</v>
      </c>
      <c r="U53" s="9">
        <v>11.1</v>
      </c>
      <c r="V53" s="9">
        <v>11.3</v>
      </c>
      <c r="W53" s="9">
        <v>11.9</v>
      </c>
      <c r="X53" s="9">
        <v>12.3</v>
      </c>
      <c r="Y53" s="95">
        <v>12.6</v>
      </c>
    </row>
    <row r="54" spans="1:25" ht="2.1" hidden="1" customHeight="1">
      <c r="A54" s="42">
        <v>9.9999999999999995E-7</v>
      </c>
      <c r="B54" s="40">
        <f t="shared" si="4"/>
        <v>6</v>
      </c>
      <c r="C54" s="14">
        <v>0</v>
      </c>
      <c r="D54" s="9">
        <v>2.5</v>
      </c>
      <c r="E54" s="9">
        <v>3.9</v>
      </c>
      <c r="F54" s="9">
        <v>4.8</v>
      </c>
      <c r="G54" s="9">
        <v>5.5</v>
      </c>
      <c r="H54" s="9">
        <v>6.1</v>
      </c>
      <c r="I54" s="9">
        <v>6.6</v>
      </c>
      <c r="J54" s="9">
        <v>7</v>
      </c>
      <c r="K54" s="9">
        <v>7.4</v>
      </c>
      <c r="L54" s="9">
        <v>7.7</v>
      </c>
      <c r="M54" s="9">
        <v>8.1999999999999993</v>
      </c>
      <c r="N54" s="9">
        <v>8.6999999999999993</v>
      </c>
      <c r="O54" s="9">
        <v>9.1</v>
      </c>
      <c r="P54" s="9">
        <v>9.4</v>
      </c>
      <c r="Q54" s="9">
        <v>9.6999999999999993</v>
      </c>
      <c r="R54" s="9">
        <v>10.199999999999999</v>
      </c>
      <c r="S54" s="9">
        <v>10.6</v>
      </c>
      <c r="T54" s="9">
        <v>11</v>
      </c>
      <c r="U54" s="9">
        <v>11.4</v>
      </c>
      <c r="V54" s="9">
        <v>11.6</v>
      </c>
      <c r="W54" s="9">
        <v>12.2</v>
      </c>
      <c r="X54" s="9">
        <v>12.6</v>
      </c>
      <c r="Y54" s="94">
        <v>12.9</v>
      </c>
    </row>
    <row r="55" spans="1:25" ht="2.1" hidden="1" customHeight="1">
      <c r="A55" s="42">
        <v>9.9999999999999995E-8</v>
      </c>
      <c r="B55" s="40">
        <f t="shared" si="4"/>
        <v>7</v>
      </c>
      <c r="C55" s="14">
        <v>0</v>
      </c>
      <c r="D55" s="14">
        <v>2.5499999999999998</v>
      </c>
      <c r="E55" s="14">
        <v>3.95</v>
      </c>
      <c r="F55" s="14">
        <v>4.8499999999999996</v>
      </c>
      <c r="G55" s="14">
        <v>5.6</v>
      </c>
      <c r="H55" s="14">
        <v>6.2</v>
      </c>
      <c r="I55" s="14">
        <v>6.7</v>
      </c>
      <c r="J55" s="14">
        <v>7.1</v>
      </c>
      <c r="K55" s="14">
        <v>7.5</v>
      </c>
      <c r="L55" s="14">
        <v>7.8</v>
      </c>
      <c r="M55" s="14">
        <v>8.3000000000000007</v>
      </c>
      <c r="N55" s="14">
        <v>8.8000000000000007</v>
      </c>
      <c r="O55" s="14">
        <v>9.1999999999999993</v>
      </c>
      <c r="P55" s="14">
        <v>9.5500000000000007</v>
      </c>
      <c r="Q55" s="14">
        <v>9.85</v>
      </c>
      <c r="R55" s="14">
        <v>10.35</v>
      </c>
      <c r="S55" s="14">
        <v>10.75</v>
      </c>
      <c r="T55" s="14">
        <v>11.15</v>
      </c>
      <c r="U55" s="14">
        <v>11.55</v>
      </c>
      <c r="V55" s="14">
        <v>11.75</v>
      </c>
      <c r="W55" s="14">
        <v>12.35</v>
      </c>
      <c r="X55" s="14">
        <v>12.75</v>
      </c>
      <c r="Y55" s="96">
        <v>13.05</v>
      </c>
    </row>
    <row r="56" spans="1:25" ht="2.1" hidden="1" customHeight="1">
      <c r="A56" s="42">
        <v>1E-8</v>
      </c>
      <c r="B56" s="40">
        <f t="shared" si="4"/>
        <v>8</v>
      </c>
      <c r="C56" s="14">
        <v>0</v>
      </c>
      <c r="D56" s="9">
        <v>2.6</v>
      </c>
      <c r="E56" s="9">
        <v>4</v>
      </c>
      <c r="F56" s="9">
        <v>4.9000000000000004</v>
      </c>
      <c r="G56" s="9">
        <v>5.7</v>
      </c>
      <c r="H56" s="9">
        <v>6.3</v>
      </c>
      <c r="I56" s="9">
        <v>6.8</v>
      </c>
      <c r="J56" s="9">
        <v>7.2</v>
      </c>
      <c r="K56" s="9">
        <v>7.6</v>
      </c>
      <c r="L56" s="9">
        <v>7.9</v>
      </c>
      <c r="M56" s="9">
        <v>8.4</v>
      </c>
      <c r="N56" s="9">
        <v>8.9</v>
      </c>
      <c r="O56" s="9">
        <v>9.3000000000000007</v>
      </c>
      <c r="P56" s="9">
        <v>9.6999999999999993</v>
      </c>
      <c r="Q56" s="9">
        <v>10</v>
      </c>
      <c r="R56" s="9">
        <v>10.5</v>
      </c>
      <c r="S56" s="9">
        <v>10.9</v>
      </c>
      <c r="T56" s="9">
        <v>11.3</v>
      </c>
      <c r="U56" s="9">
        <v>11.7</v>
      </c>
      <c r="V56" s="9">
        <v>11.9</v>
      </c>
      <c r="W56" s="9">
        <v>12.5</v>
      </c>
      <c r="X56" s="9">
        <v>12.9</v>
      </c>
      <c r="Y56" s="94">
        <v>13.2</v>
      </c>
    </row>
    <row r="57" spans="1:25" ht="2.1" hidden="1" customHeight="1">
      <c r="A57" s="42">
        <v>1.0000000000000001E-9</v>
      </c>
      <c r="B57" s="40">
        <f t="shared" si="4"/>
        <v>9</v>
      </c>
      <c r="C57" s="14">
        <v>0</v>
      </c>
      <c r="D57" s="14">
        <v>2.6</v>
      </c>
      <c r="E57" s="14">
        <v>4.05</v>
      </c>
      <c r="F57" s="14">
        <v>5</v>
      </c>
      <c r="G57" s="14">
        <v>5.75</v>
      </c>
      <c r="H57" s="14">
        <v>6.35</v>
      </c>
      <c r="I57" s="14">
        <v>6.9</v>
      </c>
      <c r="J57" s="14">
        <v>7.3</v>
      </c>
      <c r="K57" s="14">
        <v>7.7</v>
      </c>
      <c r="L57" s="14">
        <v>8</v>
      </c>
      <c r="M57" s="14">
        <v>8.5</v>
      </c>
      <c r="N57" s="14">
        <v>9</v>
      </c>
      <c r="O57" s="14">
        <v>9.4</v>
      </c>
      <c r="P57" s="14">
        <v>9.8000000000000007</v>
      </c>
      <c r="Q57" s="14">
        <v>10.1</v>
      </c>
      <c r="R57" s="14">
        <v>10.6</v>
      </c>
      <c r="S57" s="14">
        <v>11</v>
      </c>
      <c r="T57" s="14">
        <v>11.4</v>
      </c>
      <c r="U57" s="14">
        <v>11.8</v>
      </c>
      <c r="V57" s="14">
        <v>12.05</v>
      </c>
      <c r="W57" s="14">
        <v>12.65</v>
      </c>
      <c r="X57" s="14">
        <v>13.05</v>
      </c>
      <c r="Y57" s="96">
        <v>13.35</v>
      </c>
    </row>
    <row r="58" spans="1:25" ht="2.1" hidden="1" customHeight="1" thickBot="1">
      <c r="A58" s="42">
        <v>1E-10</v>
      </c>
      <c r="B58" s="51">
        <f t="shared" si="4"/>
        <v>10</v>
      </c>
      <c r="C58" s="69">
        <v>0</v>
      </c>
      <c r="D58" s="55">
        <v>2.6</v>
      </c>
      <c r="E58" s="55">
        <v>4.0999999999999996</v>
      </c>
      <c r="F58" s="55">
        <v>5.0999999999999996</v>
      </c>
      <c r="G58" s="55">
        <v>5.8</v>
      </c>
      <c r="H58" s="55">
        <v>6.4</v>
      </c>
      <c r="I58" s="55">
        <v>7</v>
      </c>
      <c r="J58" s="55">
        <v>7.4</v>
      </c>
      <c r="K58" s="55">
        <v>7.8</v>
      </c>
      <c r="L58" s="55">
        <v>8.1</v>
      </c>
      <c r="M58" s="55">
        <v>8.6</v>
      </c>
      <c r="N58" s="55">
        <v>9.1</v>
      </c>
      <c r="O58" s="55">
        <v>9.5</v>
      </c>
      <c r="P58" s="55">
        <v>9.9</v>
      </c>
      <c r="Q58" s="55">
        <v>10.199999999999999</v>
      </c>
      <c r="R58" s="55">
        <v>10.7</v>
      </c>
      <c r="S58" s="55">
        <v>11.1</v>
      </c>
      <c r="T58" s="55">
        <v>11.5</v>
      </c>
      <c r="U58" s="55">
        <v>11.9</v>
      </c>
      <c r="V58" s="55">
        <v>12.2</v>
      </c>
      <c r="W58" s="55">
        <v>12.8</v>
      </c>
      <c r="X58" s="55">
        <v>13.2</v>
      </c>
      <c r="Y58" s="97">
        <v>13.5</v>
      </c>
    </row>
    <row r="59" spans="1:25" ht="2.1" hidden="1" customHeight="1" thickTop="1"/>
    <row r="60" spans="1:25" ht="2.1" hidden="1" customHeight="1">
      <c r="A60" s="22"/>
      <c r="B60" s="22"/>
      <c r="E60" s="22" t="s">
        <v>6</v>
      </c>
      <c r="F60" s="22" t="s">
        <v>8</v>
      </c>
    </row>
    <row r="61" spans="1:25" ht="2.1" hidden="1" customHeight="1">
      <c r="A61" s="18"/>
      <c r="B61" s="22"/>
      <c r="C61" s="146"/>
      <c r="D61" s="147"/>
      <c r="E61" s="4">
        <v>1</v>
      </c>
      <c r="F61" s="24">
        <v>2</v>
      </c>
      <c r="G61" s="4">
        <v>1</v>
      </c>
      <c r="J61" s="22" t="s">
        <v>7</v>
      </c>
      <c r="K61" s="37" t="s">
        <v>0</v>
      </c>
    </row>
    <row r="62" spans="1:25" ht="2.1" hidden="1" customHeight="1">
      <c r="E62" s="4">
        <v>2</v>
      </c>
      <c r="F62" s="8">
        <v>3</v>
      </c>
      <c r="G62" s="4">
        <v>2</v>
      </c>
      <c r="J62" s="83">
        <f>-LOG(D93)</f>
        <v>8</v>
      </c>
      <c r="K62" s="22">
        <f>VLOOKUP(J62,B77:B86,1)</f>
        <v>8</v>
      </c>
    </row>
    <row r="63" spans="1:25" ht="2.1" hidden="1" customHeight="1">
      <c r="A63" s="11"/>
      <c r="B63" s="20"/>
      <c r="E63" s="4">
        <v>3</v>
      </c>
      <c r="F63" s="8">
        <v>4</v>
      </c>
      <c r="G63" s="4">
        <v>3</v>
      </c>
      <c r="H63" s="19"/>
      <c r="I63" s="19"/>
      <c r="M63" s="19"/>
      <c r="N63" s="19"/>
    </row>
    <row r="64" spans="1:25" ht="2.1" hidden="1" customHeight="1">
      <c r="A64" s="23" t="s">
        <v>2</v>
      </c>
      <c r="B64" s="37" t="s">
        <v>0</v>
      </c>
      <c r="E64" s="4">
        <v>4</v>
      </c>
      <c r="F64" s="8">
        <v>5</v>
      </c>
      <c r="G64" s="4">
        <v>4</v>
      </c>
      <c r="H64" s="19"/>
      <c r="I64" s="19"/>
      <c r="J64" s="23" t="s">
        <v>2</v>
      </c>
      <c r="K64" s="37" t="s">
        <v>0</v>
      </c>
      <c r="L64" s="22"/>
      <c r="M64" s="19"/>
      <c r="N64" s="19"/>
    </row>
    <row r="65" spans="1:28" ht="2.1" hidden="1" customHeight="1">
      <c r="A65" s="100">
        <v>0.1</v>
      </c>
      <c r="B65" s="19">
        <v>1</v>
      </c>
      <c r="C65" s="100">
        <v>0.1</v>
      </c>
      <c r="E65" s="4">
        <v>5</v>
      </c>
      <c r="F65" s="8">
        <v>6</v>
      </c>
      <c r="G65" s="4">
        <v>5</v>
      </c>
      <c r="J65" s="25">
        <f>B93</f>
        <v>0.1</v>
      </c>
      <c r="K65" s="22">
        <f>VLOOKUP(J65,A65:B73,2)</f>
        <v>1</v>
      </c>
    </row>
    <row r="66" spans="1:28" ht="2.1" hidden="1" customHeight="1">
      <c r="A66" s="100">
        <v>0.2</v>
      </c>
      <c r="B66" s="19">
        <v>2</v>
      </c>
      <c r="C66" s="100">
        <v>0.2</v>
      </c>
      <c r="E66" s="4">
        <v>6</v>
      </c>
      <c r="F66" s="8">
        <v>7</v>
      </c>
      <c r="G66" s="4">
        <v>6</v>
      </c>
      <c r="L66" s="19"/>
    </row>
    <row r="67" spans="1:28" ht="2.1" hidden="1" customHeight="1">
      <c r="A67" s="100">
        <v>0.3</v>
      </c>
      <c r="B67" s="19">
        <v>3</v>
      </c>
      <c r="C67" s="100">
        <v>0.3</v>
      </c>
      <c r="E67" s="4">
        <v>7</v>
      </c>
      <c r="F67" s="8">
        <v>8</v>
      </c>
      <c r="G67" s="4">
        <v>7</v>
      </c>
      <c r="J67" s="23" t="s">
        <v>22</v>
      </c>
      <c r="K67" s="37" t="s">
        <v>1</v>
      </c>
      <c r="L67" s="22"/>
    </row>
    <row r="68" spans="1:28" ht="2.1" hidden="1" customHeight="1">
      <c r="A68" s="100">
        <v>0.5</v>
      </c>
      <c r="B68" s="19">
        <v>4</v>
      </c>
      <c r="C68" s="100">
        <v>0.5</v>
      </c>
      <c r="E68" s="4">
        <v>8</v>
      </c>
      <c r="F68" s="8">
        <v>9</v>
      </c>
      <c r="G68" s="4">
        <v>8</v>
      </c>
      <c r="J68" s="21">
        <f>F93</f>
        <v>3</v>
      </c>
      <c r="K68" s="22">
        <f>VLOOKUP(J68,E61:F83,2)</f>
        <v>4</v>
      </c>
    </row>
    <row r="69" spans="1:28" ht="2.1" hidden="1" customHeight="1">
      <c r="A69" s="100">
        <v>0.7</v>
      </c>
      <c r="B69" s="19">
        <v>5</v>
      </c>
      <c r="C69" s="100">
        <v>0.7</v>
      </c>
      <c r="E69" s="4">
        <v>9</v>
      </c>
      <c r="F69" s="8">
        <v>10</v>
      </c>
      <c r="G69" s="4">
        <v>9</v>
      </c>
      <c r="J69" s="21"/>
      <c r="K69" s="22"/>
    </row>
    <row r="70" spans="1:28" ht="2.1" hidden="1" customHeight="1">
      <c r="A70" s="100">
        <v>0.8</v>
      </c>
      <c r="B70" s="19">
        <v>6</v>
      </c>
      <c r="C70" s="100">
        <v>0.8</v>
      </c>
      <c r="E70" s="4">
        <v>10</v>
      </c>
      <c r="F70" s="8">
        <v>11</v>
      </c>
      <c r="G70" s="4">
        <v>10</v>
      </c>
      <c r="I70" s="20"/>
      <c r="J70" s="23" t="s">
        <v>3</v>
      </c>
      <c r="K70" s="37" t="s">
        <v>1</v>
      </c>
      <c r="L70" s="22"/>
      <c r="M70" s="20"/>
      <c r="Q70" s="22" t="s">
        <v>24</v>
      </c>
      <c r="W70" s="22" t="s">
        <v>25</v>
      </c>
    </row>
    <row r="71" spans="1:28" ht="2.1" hidden="1" customHeight="1">
      <c r="A71" s="100">
        <v>0.9</v>
      </c>
      <c r="B71" s="19">
        <v>7</v>
      </c>
      <c r="C71" s="100">
        <v>0.9</v>
      </c>
      <c r="E71" s="4">
        <v>12</v>
      </c>
      <c r="F71" s="8">
        <v>12</v>
      </c>
      <c r="G71" s="4">
        <v>12</v>
      </c>
      <c r="I71" s="20"/>
      <c r="J71" s="21">
        <f>H93</f>
        <v>8</v>
      </c>
      <c r="K71" s="22">
        <f>VLOOKUP(J71,E61:F83,2)</f>
        <v>9</v>
      </c>
      <c r="M71" s="20"/>
      <c r="AA71" s="20"/>
      <c r="AB71" s="20"/>
    </row>
    <row r="72" spans="1:28" ht="2.1" hidden="1" customHeight="1">
      <c r="A72" s="100">
        <v>0.95</v>
      </c>
      <c r="B72" s="19">
        <v>8</v>
      </c>
      <c r="C72" s="100">
        <v>0.95</v>
      </c>
      <c r="E72" s="4">
        <v>14</v>
      </c>
      <c r="F72" s="8">
        <v>13</v>
      </c>
      <c r="G72" s="4">
        <v>14</v>
      </c>
      <c r="I72" s="20"/>
      <c r="J72" s="88"/>
      <c r="K72" s="88"/>
      <c r="L72" s="88"/>
      <c r="M72" s="88"/>
      <c r="O72" s="27"/>
      <c r="P72" s="34">
        <f>VLOOKUP($K$68,$F$61:$G$85,2)</f>
        <v>3</v>
      </c>
      <c r="Q72" s="34"/>
      <c r="R72" s="34">
        <f>VLOOKUP($K$68+1,$F$61:$G$85,2)</f>
        <v>4</v>
      </c>
      <c r="S72" s="35"/>
      <c r="U72" s="27"/>
      <c r="V72" s="34">
        <f>VLOOKUP($K$68,$F$61:$G$85,2)</f>
        <v>3</v>
      </c>
      <c r="W72" s="34"/>
      <c r="X72" s="34">
        <f>VLOOKUP($K$68+1,$F$61:$G$85,2)</f>
        <v>4</v>
      </c>
      <c r="Y72" s="35"/>
      <c r="AA72" s="20"/>
      <c r="AB72" s="20"/>
    </row>
    <row r="73" spans="1:28" ht="2.1" hidden="1" customHeight="1">
      <c r="A73" s="126">
        <v>0.99000999999999995</v>
      </c>
      <c r="B73" s="19">
        <v>9</v>
      </c>
      <c r="C73" s="100">
        <v>0.99</v>
      </c>
      <c r="E73" s="4">
        <v>16</v>
      </c>
      <c r="F73" s="8">
        <v>14</v>
      </c>
      <c r="G73" s="4">
        <v>16</v>
      </c>
      <c r="I73" s="89"/>
      <c r="J73" s="141"/>
      <c r="K73" s="141"/>
      <c r="L73" s="20"/>
      <c r="M73" s="20"/>
      <c r="O73" s="36">
        <f>VLOOKUP($K$65,$B$65:$C$73,2)</f>
        <v>0.1</v>
      </c>
      <c r="P73" s="141">
        <f>VLOOKUP($K$65,$B$21:$Y$29,$K$68)</f>
        <v>5.32</v>
      </c>
      <c r="Q73" s="141"/>
      <c r="R73" s="141">
        <f>VLOOKUP($K$65,$B$21:$Y$29,$K$68+1)</f>
        <v>6.68</v>
      </c>
      <c r="S73" s="142"/>
      <c r="U73" s="36">
        <f>VLOOKUP($K$65,$B$65:$C$73,2)</f>
        <v>0.1</v>
      </c>
      <c r="V73" s="141">
        <f>VLOOKUP($K$65,$B$35:$Y$43,$K$68)</f>
        <v>6.68</v>
      </c>
      <c r="W73" s="141"/>
      <c r="X73" s="141">
        <f>VLOOKUP($K$65,$B$35:$Y$43,$K$68+1)</f>
        <v>11.8</v>
      </c>
      <c r="Y73" s="142"/>
      <c r="AA73" s="133"/>
      <c r="AB73" s="133"/>
    </row>
    <row r="74" spans="1:28" ht="2.1" hidden="1" customHeight="1">
      <c r="A74" s="19"/>
      <c r="B74" s="19"/>
      <c r="C74" s="19"/>
      <c r="E74" s="4">
        <v>18</v>
      </c>
      <c r="F74" s="8">
        <v>15</v>
      </c>
      <c r="G74" s="4">
        <v>18</v>
      </c>
      <c r="I74" s="90"/>
      <c r="J74" s="143"/>
      <c r="K74" s="143"/>
      <c r="L74" s="20"/>
      <c r="M74" s="20"/>
      <c r="O74" s="28"/>
      <c r="P74" s="143">
        <f>(P75-P73)*($J$65-$O$73)/($O$75-$O$73)+P73</f>
        <v>5.32</v>
      </c>
      <c r="Q74" s="143"/>
      <c r="R74" s="143">
        <f>(R75-R73)*($J$65-$O$73)/($O$75-$O$73)+R73</f>
        <v>6.68</v>
      </c>
      <c r="S74" s="144"/>
      <c r="U74" s="28"/>
      <c r="V74" s="143">
        <f>(V75-V73)*($J$65-$O$73)/($O$75-$O$73)+V73</f>
        <v>6.68</v>
      </c>
      <c r="W74" s="143"/>
      <c r="X74" s="143">
        <f>(X75-X73)*($J$65-$O$73)/($O$75-$O$73)+X73</f>
        <v>11.8</v>
      </c>
      <c r="Y74" s="144"/>
      <c r="AA74" s="133"/>
      <c r="AB74" s="133"/>
    </row>
    <row r="75" spans="1:28" ht="2.1" hidden="1" customHeight="1">
      <c r="A75" s="84"/>
      <c r="B75" s="19"/>
      <c r="C75" s="19"/>
      <c r="E75" s="4">
        <v>20</v>
      </c>
      <c r="F75" s="8">
        <v>16</v>
      </c>
      <c r="G75" s="4">
        <v>20</v>
      </c>
      <c r="I75" s="90"/>
      <c r="J75" s="141"/>
      <c r="K75" s="141"/>
      <c r="L75" s="100"/>
      <c r="M75" s="100"/>
      <c r="O75" s="36">
        <f>VLOOKUP($K$65+1,$B$65:$C$73,2)</f>
        <v>0.2</v>
      </c>
      <c r="P75" s="141">
        <f>VLOOKUP($K$65+1,$B$21:$Y$29,$K$68)</f>
        <v>4.28</v>
      </c>
      <c r="Q75" s="141"/>
      <c r="R75" s="141">
        <f>VLOOKUP($K$65+1,$B$21:$Y$29,$K$68+1)</f>
        <v>5.51</v>
      </c>
      <c r="S75" s="142"/>
      <c r="U75" s="36">
        <f>VLOOKUP($K$65+1,$B$65:$C$73,2)</f>
        <v>0.2</v>
      </c>
      <c r="V75" s="141">
        <f>VLOOKUP($K$65+1,$B$35:$Y$43,$K$68)</f>
        <v>7.91</v>
      </c>
      <c r="W75" s="141"/>
      <c r="X75" s="141">
        <f>VLOOKUP($K$65+1,$B$35:$Y$43,$K$68+1)</f>
        <v>10.199999999999999</v>
      </c>
      <c r="Y75" s="142"/>
      <c r="AA75" s="20"/>
      <c r="AB75" s="20"/>
    </row>
    <row r="76" spans="1:28" ht="2.1" hidden="1" customHeight="1">
      <c r="A76" s="22" t="s">
        <v>7</v>
      </c>
      <c r="B76" s="37" t="s">
        <v>0</v>
      </c>
      <c r="E76" s="4">
        <v>24</v>
      </c>
      <c r="F76" s="8">
        <v>17</v>
      </c>
      <c r="G76" s="4">
        <v>24</v>
      </c>
      <c r="I76" s="20"/>
      <c r="J76" s="20"/>
      <c r="K76" s="20"/>
      <c r="L76" s="131"/>
      <c r="M76" s="131"/>
      <c r="O76" s="29"/>
      <c r="P76" s="20"/>
      <c r="Q76" s="20"/>
      <c r="R76" s="20"/>
      <c r="S76" s="30"/>
      <c r="U76" s="29"/>
      <c r="V76" s="20"/>
      <c r="W76" s="20"/>
      <c r="X76" s="20"/>
      <c r="Y76" s="30"/>
      <c r="AA76" s="20"/>
      <c r="AB76" s="20"/>
    </row>
    <row r="77" spans="1:28" ht="2.1" hidden="1" customHeight="1">
      <c r="A77" s="26">
        <v>0.1</v>
      </c>
      <c r="B77" s="20">
        <f t="shared" ref="B77:B86" si="5">-LOG(A77)</f>
        <v>1</v>
      </c>
      <c r="E77" s="4">
        <v>28</v>
      </c>
      <c r="F77" s="8">
        <v>18</v>
      </c>
      <c r="G77" s="4">
        <v>28</v>
      </c>
      <c r="I77" s="20"/>
      <c r="J77" s="20"/>
      <c r="K77" s="141"/>
      <c r="L77" s="141"/>
      <c r="M77" s="20"/>
      <c r="O77" s="31"/>
      <c r="P77" s="32"/>
      <c r="Q77" s="152">
        <f>(R74-P74)*($J$68-P72)/(R72-P72)+P74</f>
        <v>5.32</v>
      </c>
      <c r="R77" s="152"/>
      <c r="S77" s="33"/>
      <c r="U77" s="31"/>
      <c r="V77" s="32"/>
      <c r="W77" s="152">
        <f>(X74-V74)*($J$68-V72)/(X72-V72)+V74</f>
        <v>6.68</v>
      </c>
      <c r="X77" s="152"/>
      <c r="Y77" s="33"/>
      <c r="AA77" s="20"/>
      <c r="AB77" s="20"/>
    </row>
    <row r="78" spans="1:28" ht="2.1" hidden="1" customHeight="1">
      <c r="A78" s="26">
        <v>0.01</v>
      </c>
      <c r="B78" s="20">
        <f t="shared" si="5"/>
        <v>2</v>
      </c>
      <c r="E78" s="4">
        <v>32</v>
      </c>
      <c r="F78" s="8">
        <v>19</v>
      </c>
      <c r="G78" s="4">
        <v>32</v>
      </c>
      <c r="I78" s="20"/>
      <c r="J78" s="20"/>
      <c r="K78" s="20"/>
      <c r="L78" s="20"/>
      <c r="M78" s="20"/>
      <c r="O78" s="20"/>
      <c r="P78" s="20"/>
      <c r="Q78" s="82"/>
      <c r="R78" s="82"/>
      <c r="S78" s="20"/>
      <c r="U78" s="20"/>
      <c r="V78" s="20"/>
      <c r="W78" s="82"/>
      <c r="X78" s="82"/>
      <c r="Y78" s="20"/>
      <c r="AA78" s="20"/>
      <c r="AB78" s="20"/>
    </row>
    <row r="79" spans="1:28" ht="2.1" hidden="1" customHeight="1">
      <c r="A79" s="26">
        <v>1E-3</v>
      </c>
      <c r="B79" s="20">
        <f t="shared" si="5"/>
        <v>3</v>
      </c>
      <c r="E79" s="4">
        <v>36</v>
      </c>
      <c r="F79" s="8">
        <v>20</v>
      </c>
      <c r="G79" s="4">
        <v>36</v>
      </c>
      <c r="I79" s="20"/>
      <c r="J79" s="20"/>
      <c r="K79" s="20"/>
      <c r="L79" s="20"/>
      <c r="M79" s="20"/>
      <c r="Q79" s="98" t="s">
        <v>26</v>
      </c>
      <c r="W79" s="98" t="s">
        <v>27</v>
      </c>
      <c r="AA79" s="20"/>
      <c r="AB79" s="20"/>
    </row>
    <row r="80" spans="1:28" ht="2.1" hidden="1" customHeight="1">
      <c r="A80" s="26">
        <v>1E-4</v>
      </c>
      <c r="B80" s="20">
        <f t="shared" si="5"/>
        <v>4</v>
      </c>
      <c r="E80" s="4">
        <v>40</v>
      </c>
      <c r="F80" s="8">
        <v>21</v>
      </c>
      <c r="G80" s="4">
        <v>40</v>
      </c>
      <c r="I80" s="20"/>
      <c r="J80" s="88"/>
      <c r="K80" s="88"/>
      <c r="L80" s="88"/>
      <c r="M80" s="88"/>
      <c r="AA80" s="20"/>
      <c r="AB80" s="20"/>
    </row>
    <row r="81" spans="1:28" ht="2.1" hidden="1" customHeight="1">
      <c r="A81" s="26">
        <v>1.0000000000000001E-5</v>
      </c>
      <c r="B81" s="20">
        <f t="shared" si="5"/>
        <v>5</v>
      </c>
      <c r="E81" s="4">
        <v>48</v>
      </c>
      <c r="F81" s="8">
        <v>22</v>
      </c>
      <c r="G81" s="4">
        <v>48</v>
      </c>
      <c r="I81" s="89"/>
      <c r="J81" s="141"/>
      <c r="K81" s="141"/>
      <c r="L81" s="141"/>
      <c r="M81" s="141"/>
      <c r="O81" s="27"/>
      <c r="P81" s="34">
        <f>VLOOKUP($K$68,$F$61:$G$85,2)</f>
        <v>3</v>
      </c>
      <c r="Q81" s="34"/>
      <c r="R81" s="34">
        <f>VLOOKUP($K$68+1,$F$61:$G$85,2)</f>
        <v>4</v>
      </c>
      <c r="S81" s="35"/>
      <c r="U81" s="27"/>
      <c r="V81" s="34">
        <f>VLOOKUP($K$71,$F$61:$G$85,2)</f>
        <v>8</v>
      </c>
      <c r="W81" s="34"/>
      <c r="X81" s="34">
        <f>VLOOKUP($K$71+1,$F$61:$G$85,2)</f>
        <v>9</v>
      </c>
      <c r="Y81" s="35"/>
      <c r="AA81" s="20"/>
      <c r="AB81" s="20"/>
    </row>
    <row r="82" spans="1:28" ht="2.1" hidden="1" customHeight="1">
      <c r="A82" s="26">
        <v>9.9999999999999995E-7</v>
      </c>
      <c r="B82" s="20">
        <f t="shared" si="5"/>
        <v>6</v>
      </c>
      <c r="E82" s="4">
        <v>56</v>
      </c>
      <c r="F82" s="8">
        <v>23</v>
      </c>
      <c r="G82" s="4">
        <v>56</v>
      </c>
      <c r="I82" s="90"/>
      <c r="J82" s="143"/>
      <c r="K82" s="143"/>
      <c r="L82" s="132"/>
      <c r="M82" s="132"/>
      <c r="O82" s="36">
        <f>$K$62</f>
        <v>8</v>
      </c>
      <c r="P82" s="141">
        <f>VLOOKUP($K$62,$B$6:$Y$15,$K$68)</f>
        <v>24.2</v>
      </c>
      <c r="Q82" s="141"/>
      <c r="R82" s="141">
        <f>VLOOKUP($K$62,$B$6:$Y$15,$K$68+1)</f>
        <v>26.6</v>
      </c>
      <c r="S82" s="142"/>
      <c r="U82" s="36">
        <f>$K$62</f>
        <v>8</v>
      </c>
      <c r="V82" s="141">
        <f>VLOOKUP($K$62,$B$49:$Y$58,$K$71)</f>
        <v>7.2</v>
      </c>
      <c r="W82" s="141"/>
      <c r="X82" s="141">
        <f>VLOOKUP($K$62,$B$49:$Y$58,$K$71+1)</f>
        <v>7.6</v>
      </c>
      <c r="Y82" s="142"/>
      <c r="AA82" s="134"/>
      <c r="AB82" s="134"/>
    </row>
    <row r="83" spans="1:28" ht="2.1" hidden="1" customHeight="1">
      <c r="A83" s="26">
        <v>9.9999999999999995E-8</v>
      </c>
      <c r="B83" s="20">
        <f t="shared" si="5"/>
        <v>7</v>
      </c>
      <c r="E83" s="4">
        <v>64.001000000000005</v>
      </c>
      <c r="F83" s="8">
        <v>24</v>
      </c>
      <c r="G83" s="4">
        <v>64</v>
      </c>
      <c r="I83" s="90"/>
      <c r="J83" s="141"/>
      <c r="K83" s="141"/>
      <c r="L83" s="132"/>
      <c r="M83" s="132"/>
      <c r="O83" s="28"/>
      <c r="P83" s="143">
        <f>(P84-P82)*($J$62-$O$82)/($O$84-$O$82)+P82</f>
        <v>24.2</v>
      </c>
      <c r="Q83" s="143"/>
      <c r="R83" s="143">
        <f>(R84-R82)*($J$62-$O$82)/($O$84-$O$82)+R82</f>
        <v>26.6</v>
      </c>
      <c r="S83" s="144"/>
      <c r="U83" s="28"/>
      <c r="V83" s="143">
        <f>(V84-V82)*($J$62-$U$82)/($U$84-$U$82)+V82</f>
        <v>7.2</v>
      </c>
      <c r="W83" s="143"/>
      <c r="X83" s="143">
        <f>(X84-X82)*($J$62-$U$82)/($U$84-$U$82)+X82</f>
        <v>7.6</v>
      </c>
      <c r="Y83" s="144"/>
      <c r="AA83" s="134"/>
      <c r="AB83" s="134"/>
    </row>
    <row r="84" spans="1:28" ht="2.1" hidden="1" customHeight="1">
      <c r="A84" s="26">
        <v>1E-8</v>
      </c>
      <c r="B84" s="20">
        <f t="shared" si="5"/>
        <v>8</v>
      </c>
      <c r="E84" s="121"/>
      <c r="F84" s="121"/>
      <c r="G84" s="121"/>
      <c r="I84" s="20"/>
      <c r="J84" s="20"/>
      <c r="K84" s="20"/>
      <c r="L84" s="20"/>
      <c r="M84" s="20"/>
      <c r="O84" s="28">
        <f>$K$62+1</f>
        <v>9</v>
      </c>
      <c r="P84" s="141">
        <f>VLOOKUP($K$62+1,$B$6:$Y$15,$K$68)</f>
        <v>26.65</v>
      </c>
      <c r="Q84" s="141"/>
      <c r="R84" s="141">
        <f>VLOOKUP($K$62+1,$B$6:$Y$15,$K$68+1)</f>
        <v>29.15</v>
      </c>
      <c r="S84" s="142"/>
      <c r="U84" s="28">
        <f>$K$62+1</f>
        <v>9</v>
      </c>
      <c r="V84" s="141">
        <f>VLOOKUP($K$62+1,$B$49:$Y$58,$K$71)</f>
        <v>7.3</v>
      </c>
      <c r="W84" s="141"/>
      <c r="X84" s="141">
        <f>VLOOKUP($K$62+1,$B$49:$Y$58,$K$71+1)</f>
        <v>7.7</v>
      </c>
      <c r="Y84" s="142"/>
    </row>
    <row r="85" spans="1:28" ht="2.1" hidden="1" customHeight="1">
      <c r="A85" s="26">
        <v>1.0000000000000001E-9</v>
      </c>
      <c r="B85" s="20">
        <f t="shared" si="5"/>
        <v>9</v>
      </c>
      <c r="E85" s="122"/>
      <c r="F85" s="122"/>
      <c r="G85" s="122"/>
      <c r="I85" s="20"/>
      <c r="J85" s="20"/>
      <c r="K85" s="141"/>
      <c r="L85" s="141"/>
      <c r="M85" s="20"/>
      <c r="O85" s="29"/>
      <c r="P85" s="20"/>
      <c r="Q85" s="20"/>
      <c r="R85" s="20"/>
      <c r="S85" s="30"/>
      <c r="U85" s="29"/>
      <c r="V85" s="20"/>
      <c r="W85" s="20"/>
      <c r="X85" s="20"/>
      <c r="Y85" s="30"/>
    </row>
    <row r="86" spans="1:28" ht="2.1" hidden="1" customHeight="1">
      <c r="A86" s="26">
        <v>9.9989999999999995E-11</v>
      </c>
      <c r="B86" s="20">
        <f t="shared" si="5"/>
        <v>10.000043431619808</v>
      </c>
      <c r="I86" s="20"/>
      <c r="J86" s="20"/>
      <c r="K86" s="20"/>
      <c r="L86" s="20"/>
      <c r="M86" s="20"/>
      <c r="O86" s="31"/>
      <c r="P86" s="32"/>
      <c r="Q86" s="152">
        <f>(R83-P83)*($J$68-P81)/(R81-P81)+P83</f>
        <v>24.2</v>
      </c>
      <c r="R86" s="152"/>
      <c r="S86" s="33"/>
      <c r="U86" s="31"/>
      <c r="V86" s="32"/>
      <c r="W86" s="152">
        <f>(X83-V83)*($J$71-V81)/(X81-V81)+V83</f>
        <v>7.2</v>
      </c>
      <c r="X86" s="152"/>
      <c r="Y86" s="33"/>
    </row>
    <row r="87" spans="1:28" ht="2.1" hidden="1" customHeight="1">
      <c r="A87" s="26"/>
      <c r="B87" s="20"/>
    </row>
    <row r="88" spans="1:28" ht="2.1" hidden="1" customHeight="1">
      <c r="B88" s="20"/>
    </row>
    <row r="89" spans="1:28" s="73" customFormat="1" ht="20.100000000000001" hidden="1" customHeight="1">
      <c r="B89" s="1"/>
      <c r="C89" s="1"/>
      <c r="D89" s="1"/>
      <c r="E89" s="1"/>
      <c r="F89" s="1"/>
      <c r="G89" s="1"/>
      <c r="H89" s="1"/>
      <c r="I89" s="1"/>
      <c r="O89" s="78"/>
      <c r="P89" s="78"/>
    </row>
    <row r="90" spans="1:28" s="73" customFormat="1" ht="20.100000000000001" customHeight="1" thickBot="1">
      <c r="B90" s="1"/>
      <c r="C90" s="1"/>
      <c r="D90" s="1"/>
      <c r="E90" s="1"/>
      <c r="F90" s="1"/>
      <c r="G90" s="1"/>
      <c r="H90" s="1"/>
      <c r="I90" s="1"/>
      <c r="O90" s="78"/>
      <c r="P90" s="78"/>
    </row>
    <row r="91" spans="1:28" s="73" customFormat="1" ht="20.100000000000001" customHeight="1" thickTop="1" thickBot="1">
      <c r="B91" s="148" t="s">
        <v>2</v>
      </c>
      <c r="C91" s="148"/>
      <c r="D91" s="148" t="s">
        <v>7</v>
      </c>
      <c r="E91" s="148"/>
      <c r="F91" s="148" t="s">
        <v>41</v>
      </c>
      <c r="G91" s="148"/>
      <c r="H91" s="148" t="s">
        <v>38</v>
      </c>
      <c r="I91" s="148"/>
      <c r="M91" s="74"/>
      <c r="N91" s="74"/>
      <c r="P91" s="130"/>
      <c r="Q91" s="129" t="s">
        <v>17</v>
      </c>
      <c r="R91" s="76"/>
      <c r="S91" s="76"/>
      <c r="T91" s="77"/>
    </row>
    <row r="92" spans="1:28" s="73" customFormat="1" ht="20.100000000000001" customHeight="1" thickTop="1" thickBot="1">
      <c r="B92" s="74"/>
      <c r="C92" s="74"/>
      <c r="D92" s="74"/>
      <c r="E92" s="74"/>
      <c r="F92" s="74"/>
      <c r="G92" s="74"/>
      <c r="H92" s="74"/>
      <c r="I92" s="74"/>
      <c r="M92" s="74"/>
      <c r="N92" s="74"/>
      <c r="O92" s="79"/>
      <c r="P92" s="81"/>
      <c r="Q92" s="80"/>
      <c r="R92" s="81"/>
      <c r="S92" s="74"/>
      <c r="T92" s="74"/>
    </row>
    <row r="93" spans="1:28" s="73" customFormat="1" ht="19.5" customHeight="1" thickTop="1" thickBot="1">
      <c r="B93" s="149">
        <v>0.1</v>
      </c>
      <c r="C93" s="149"/>
      <c r="D93" s="150">
        <v>1E-8</v>
      </c>
      <c r="E93" s="151"/>
      <c r="F93" s="151">
        <v>3</v>
      </c>
      <c r="G93" s="151"/>
      <c r="H93" s="151">
        <v>8</v>
      </c>
      <c r="I93" s="151"/>
      <c r="J93" s="135"/>
      <c r="K93" s="135"/>
      <c r="O93" s="139" t="s">
        <v>37</v>
      </c>
      <c r="P93" s="140"/>
      <c r="Q93" s="74"/>
      <c r="R93" s="139" t="s">
        <v>19</v>
      </c>
      <c r="S93" s="140"/>
      <c r="T93" s="74"/>
      <c r="U93" s="139" t="s">
        <v>36</v>
      </c>
      <c r="V93" s="140"/>
    </row>
    <row r="94" spans="1:28" s="73" customFormat="1" ht="20.100000000000001" customHeight="1" thickBot="1">
      <c r="O94" s="137">
        <f>10*LOG(Q86/Q77-1)</f>
        <v>5.5009035766700185</v>
      </c>
      <c r="P94" s="138"/>
      <c r="Q94" s="74"/>
      <c r="R94" s="137">
        <f>W86</f>
        <v>7.2</v>
      </c>
      <c r="S94" s="138"/>
      <c r="T94" s="74"/>
      <c r="U94" s="137">
        <f>O94-R94</f>
        <v>-1.6990964233299817</v>
      </c>
      <c r="V94" s="138"/>
    </row>
    <row r="95" spans="1:28" s="73" customFormat="1" ht="20.100000000000001" customHeight="1" thickTop="1">
      <c r="R95" s="78" t="s">
        <v>21</v>
      </c>
    </row>
    <row r="96" spans="1:28" s="73" customFormat="1" ht="20.100000000000001" customHeight="1" thickBot="1"/>
    <row r="97" spans="2:22" s="73" customFormat="1" ht="19.5" customHeight="1" thickTop="1" thickBot="1">
      <c r="Q97" s="130"/>
      <c r="R97" s="129" t="s">
        <v>18</v>
      </c>
      <c r="S97" s="76"/>
      <c r="T97" s="76"/>
      <c r="U97" s="77"/>
    </row>
    <row r="98" spans="2:22" s="73" customFormat="1" ht="20.100000000000001" customHeight="1" thickTop="1" thickBot="1">
      <c r="O98" s="74"/>
      <c r="P98" s="74"/>
      <c r="U98" s="74"/>
      <c r="V98" s="74"/>
    </row>
    <row r="99" spans="2:22" s="73" customFormat="1" ht="20.100000000000001" customHeight="1" thickTop="1">
      <c r="O99" s="139" t="s">
        <v>37</v>
      </c>
      <c r="P99" s="140"/>
      <c r="Q99" s="74"/>
      <c r="R99" s="139" t="s">
        <v>19</v>
      </c>
      <c r="S99" s="140"/>
      <c r="T99" s="74"/>
      <c r="U99" s="139" t="s">
        <v>36</v>
      </c>
      <c r="V99" s="140"/>
    </row>
    <row r="100" spans="2:22" s="73" customFormat="1" ht="20.100000000000001" customHeight="1" thickBot="1">
      <c r="O100" s="137">
        <f>10*LOG(Q86*2/W77-1)</f>
        <v>7.9556783727894764</v>
      </c>
      <c r="P100" s="138"/>
      <c r="Q100" s="74"/>
      <c r="R100" s="137">
        <f>W86</f>
        <v>7.2</v>
      </c>
      <c r="S100" s="138"/>
      <c r="T100" s="74"/>
      <c r="U100" s="137">
        <f>O100-R100</f>
        <v>0.75567837278947625</v>
      </c>
      <c r="V100" s="138"/>
    </row>
    <row r="101" spans="2:22" s="73" customFormat="1" ht="20.100000000000001" customHeight="1" thickTop="1">
      <c r="Q101" s="78"/>
      <c r="R101" s="78" t="s">
        <v>21</v>
      </c>
    </row>
    <row r="102" spans="2:22" s="73" customFormat="1" ht="20.100000000000001" customHeight="1"/>
    <row r="103" spans="2:22" s="73" customFormat="1" ht="20.100000000000001" customHeight="1"/>
    <row r="104" spans="2:22" s="73" customFormat="1" ht="20.100000000000001" customHeight="1"/>
    <row r="105" spans="2:22" s="73" customFormat="1" ht="20.100000000000001" customHeight="1"/>
    <row r="106" spans="2:22" ht="20.100000000000001" customHeight="1">
      <c r="B106" s="73"/>
      <c r="C106" s="73"/>
      <c r="D106" s="73"/>
      <c r="E106" s="73"/>
      <c r="F106" s="73"/>
      <c r="G106" s="73"/>
      <c r="H106" s="73"/>
      <c r="I106" s="73"/>
    </row>
    <row r="107" spans="2:22" ht="20.100000000000001" customHeight="1"/>
    <row r="108" spans="2:22" ht="20.100000000000001" customHeight="1"/>
    <row r="109" spans="2:22" ht="20.100000000000001" customHeight="1"/>
  </sheetData>
  <sheetProtection password="9CFF" sheet="1" objects="1" scenarios="1"/>
  <mergeCells count="58">
    <mergeCell ref="O100:P100"/>
    <mergeCell ref="R100:S100"/>
    <mergeCell ref="U100:V100"/>
    <mergeCell ref="O99:P99"/>
    <mergeCell ref="R99:S99"/>
    <mergeCell ref="U99:V99"/>
    <mergeCell ref="O94:P94"/>
    <mergeCell ref="R94:S94"/>
    <mergeCell ref="U94:V94"/>
    <mergeCell ref="O93:P93"/>
    <mergeCell ref="R93:S93"/>
    <mergeCell ref="U93:V93"/>
    <mergeCell ref="B93:C93"/>
    <mergeCell ref="D93:E93"/>
    <mergeCell ref="F93:G93"/>
    <mergeCell ref="H93:I93"/>
    <mergeCell ref="K85:L85"/>
    <mergeCell ref="Q86:R86"/>
    <mergeCell ref="W86:X86"/>
    <mergeCell ref="B91:C91"/>
    <mergeCell ref="D91:E91"/>
    <mergeCell ref="F91:G91"/>
    <mergeCell ref="H91:I91"/>
    <mergeCell ref="P84:Q84"/>
    <mergeCell ref="R84:S84"/>
    <mergeCell ref="V84:W84"/>
    <mergeCell ref="X84:Y84"/>
    <mergeCell ref="R82:S82"/>
    <mergeCell ref="V82:W82"/>
    <mergeCell ref="X82:Y82"/>
    <mergeCell ref="J83:K83"/>
    <mergeCell ref="P83:Q83"/>
    <mergeCell ref="R83:S83"/>
    <mergeCell ref="V83:W83"/>
    <mergeCell ref="X83:Y83"/>
    <mergeCell ref="J81:K81"/>
    <mergeCell ref="L81:M81"/>
    <mergeCell ref="J82:K82"/>
    <mergeCell ref="P82:Q82"/>
    <mergeCell ref="X75:Y75"/>
    <mergeCell ref="K77:L77"/>
    <mergeCell ref="Q77:R77"/>
    <mergeCell ref="W77:X77"/>
    <mergeCell ref="J75:K75"/>
    <mergeCell ref="P75:Q75"/>
    <mergeCell ref="X73:Y73"/>
    <mergeCell ref="J74:K74"/>
    <mergeCell ref="P74:Q74"/>
    <mergeCell ref="R74:S74"/>
    <mergeCell ref="V74:W74"/>
    <mergeCell ref="X74:Y74"/>
    <mergeCell ref="C61:D61"/>
    <mergeCell ref="J73:K73"/>
    <mergeCell ref="P73:Q73"/>
    <mergeCell ref="R73:S73"/>
    <mergeCell ref="R75:S75"/>
    <mergeCell ref="V75:W75"/>
    <mergeCell ref="V73:W73"/>
  </mergeCells>
  <phoneticPr fontId="0" type="noConversion"/>
  <pageMargins left="0.78740157499999996" right="0.78740157499999996" top="0.984251969" bottom="0.43" header="0.4921259845" footer="0.4921259845"/>
  <pageSetup paperSize="9" scale="120" orientation="landscape" horizontalDpi="4294967294" verticalDpi="1200" r:id="rId1"/>
  <headerFooter alignWithMargins="0">
    <oddHeader>&amp;L&amp;F&amp;C&amp;A&amp;R&amp;D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Radar à fréquence fixe</vt:lpstr>
      <vt:lpstr>Radar diversité</vt:lpstr>
      <vt:lpstr>Radar aléatoire</vt:lpstr>
      <vt:lpstr>Séquences à fréquence fixe</vt:lpstr>
      <vt:lpstr>'Radar à fréquence fixe'!Zone_d_impression</vt:lpstr>
      <vt:lpstr>'Radar aléatoire'!Zone_d_impression</vt:lpstr>
      <vt:lpstr>'Radar diversité'!Zone_d_impression</vt:lpstr>
      <vt:lpstr>'Séquences à fréquence fixe'!Zone_d_impression</vt:lpstr>
    </vt:vector>
  </TitlesOfParts>
  <Company>SAE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jdarricau</dc:creator>
  <cp:lastModifiedBy>Jacmajo</cp:lastModifiedBy>
  <cp:lastPrinted>2006-09-18T13:04:46Z</cp:lastPrinted>
  <dcterms:created xsi:type="dcterms:W3CDTF">2006-06-14T09:10:28Z</dcterms:created>
  <dcterms:modified xsi:type="dcterms:W3CDTF">2014-03-23T16:47:25Z</dcterms:modified>
</cp:coreProperties>
</file>